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9150" windowHeight="3120" tabRatio="753" firstSheet="1" activeTab="3"/>
  </bookViews>
  <sheets>
    <sheet name="ОЛФП (Одесса) - Проф. прогноза" sheetId="1" r:id="rId1"/>
    <sheet name="Red Anfield - EXE" sheetId="2" r:id="rId2"/>
    <sheet name="ЛФЛА - СФП Football.By" sheetId="3" r:id="rId3"/>
    <sheet name="Сб. Мегаспорта - КСП &quot;Торпедо&quot;" sheetId="4" r:id="rId4"/>
    <sheet name="ФСП Sportwin - КСП &quot;Химик&quot;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И" localSheetId="1">OFFSET('[4]Тур_отправка'!$I$2,MATCH('[4]Тур_отправка'!$L$2,'[4]Тур_отправка'!$I$2:$I$61,0)-1,1,COUNTIF('[4]Тур_отправка'!$I$2:$I$61,'[4]Тур_отправка'!$L$2),1)</definedName>
    <definedName name="И" localSheetId="2">OFFSET('[5]Тур_отправка'!$I$2,MATCH('[5]Тур_отправка'!$L$2,'[5]Тур_отправка'!$I$2:$I$61,0)-1,1,COUNTIF('[5]Тур_отправка'!$I$2:$I$61,'[5]Тур_отправка'!$L$2),1)</definedName>
    <definedName name="И" localSheetId="0">OFFSET('[2]Тур_отправка'!$I$2,MATCH('[2]Тур_отправка'!$L$2,'[2]Тур_отправка'!$I$2:$I$61,0)-1,1,COUNTIF('[2]Тур_отправка'!$I$2:$I$61,'[2]Тур_отправка'!$L$2),1)</definedName>
    <definedName name="И" localSheetId="3">OFFSET('[3]Тур_отправка'!$I$2,MATCH('[3]Тур_отправка'!$L$2,'[3]Тур_отправка'!$I$2:$I$61,0)-1,1,COUNTIF('[3]Тур_отправка'!$I$2:$I$61,'[3]Тур_отправка'!$L$2),1)</definedName>
    <definedName name="И" localSheetId="4">OFFSET('[1]Тур_отправка'!$I$2,MATCH('[1]Тур_отправка'!$L$2,'[1]Тур_отправка'!$I$2:$I$61,0)-1,1,COUNTIF('[1]Тур_отправка'!$I$2:$I$61,'[1]Тур_отправка'!$L$2),1)</definedName>
    <definedName name="К" localSheetId="1">'[4]Тур_отправка'!$B$4:$B$13</definedName>
    <definedName name="К" localSheetId="2">'[5]Тур_отправка'!$B$4:$B$13</definedName>
    <definedName name="К" localSheetId="0">'[2]Тур_отправка'!$B$4:$B$13</definedName>
    <definedName name="К" localSheetId="3">'[3]Тур_отправка'!$B$4:$B$13</definedName>
    <definedName name="К" localSheetId="4">'[1]Тур_отправка'!$B$4:$B$13</definedName>
  </definedNames>
  <calcPr fullCalcOnLoad="1"/>
</workbook>
</file>

<file path=xl/sharedStrings.xml><?xml version="1.0" encoding="utf-8"?>
<sst xmlns="http://schemas.openxmlformats.org/spreadsheetml/2006/main" count="571" uniqueCount="111">
  <si>
    <t>1 тайм:</t>
  </si>
  <si>
    <t>2 тайм:</t>
  </si>
  <si>
    <t>Общий итог</t>
  </si>
  <si>
    <t>Сумма</t>
  </si>
  <si>
    <t>Разница</t>
  </si>
  <si>
    <t>линия матчей:</t>
  </si>
  <si>
    <t xml:space="preserve"> </t>
  </si>
  <si>
    <t>счет</t>
  </si>
  <si>
    <t>голы</t>
  </si>
  <si>
    <t>ОСНОВНОЙ СОСТАВ</t>
  </si>
  <si>
    <t>ЗАПАСНЫЕ</t>
  </si>
  <si>
    <t>[b]2 тайм:[/b]</t>
  </si>
  <si>
    <t>баллы</t>
  </si>
  <si>
    <t>Баллы</t>
  </si>
  <si>
    <t>X</t>
  </si>
  <si>
    <t>2 тур</t>
  </si>
  <si>
    <t xml:space="preserve">1. Нюрнберг - Вердер - 8.03. 21:30 </t>
  </si>
  <si>
    <t xml:space="preserve">2. Ювентус - Фиорентина - 9.03. 15:30 </t>
  </si>
  <si>
    <t xml:space="preserve">3. Парма - Верона - 9.03. 18:00 </t>
  </si>
  <si>
    <t xml:space="preserve">2 тайм </t>
  </si>
  <si>
    <t xml:space="preserve">4. Килмарнок - Хартс - 8.03. 19:00 </t>
  </si>
  <si>
    <t xml:space="preserve">5. Бетис - Хетафе - 8.03. 21:00 </t>
  </si>
  <si>
    <t>6. Удинезе - Милан - 8.03. 21:00</t>
  </si>
  <si>
    <t>1. Удинезе - Милан - 8.03. 21:00</t>
  </si>
  <si>
    <t>2. Нюрнберг - Вердер - 8.03. 21:30</t>
  </si>
  <si>
    <t>3. Сельта - Атлетико - 8.03. 23:00</t>
  </si>
  <si>
    <t>4. Ювентус - Фиорентина - 9.03. 15:30</t>
  </si>
  <si>
    <t>5. Парма - Верона - 9.03. 18:00</t>
  </si>
  <si>
    <t>6. Лорьян - Сент-Этьен - 9.03. 20:00</t>
  </si>
  <si>
    <t>1. Бетис - Хетафе - 8.03. 21:00</t>
  </si>
  <si>
    <t>2. Сельта - Атлетико - 8.03. 23:00</t>
  </si>
  <si>
    <t>3. Парма - Верона - 9.03. 18:00</t>
  </si>
  <si>
    <t>4. Бастия - ПСЖ - 8.03. 19:30</t>
  </si>
  <si>
    <t>5. Валансьен - Ренн - 8.03. 23:00</t>
  </si>
  <si>
    <t>1. Ганновер - Байер - 8.03. 18:30</t>
  </si>
  <si>
    <t>2. Удинезе - Милан - 8.03. 21:00</t>
  </si>
  <si>
    <t>3. Валансьен - Ренн - 8.03. 23:00</t>
  </si>
  <si>
    <t>4. Анжи - Рубин - 9.03. 16:00</t>
  </si>
  <si>
    <t>5. Халл - Сандерленд - 9.03. 18:00</t>
  </si>
  <si>
    <t>2. Вольфсбург - Бавария - 8.03. 18:30</t>
  </si>
  <si>
    <t>3. Ювентус - Фиорентина - 9.03. 15:30</t>
  </si>
  <si>
    <t>2 тайм</t>
  </si>
  <si>
    <t>1. Арсенал - Эвертон - 8.03. 16:45</t>
  </si>
  <si>
    <t>5. Нюрнберг - Вердер - 8.03. 21:30</t>
  </si>
  <si>
    <t>6. Динамо Москва - ЦСКА - 9.03. 13:30</t>
  </si>
  <si>
    <t>ФСП Sportwin</t>
  </si>
  <si>
    <t>Kuzma5</t>
  </si>
  <si>
    <t>Mica64</t>
  </si>
  <si>
    <t>Jack</t>
  </si>
  <si>
    <t>timoffii</t>
  </si>
  <si>
    <t>Дик Хантер</t>
  </si>
  <si>
    <t>Проф. прогноза</t>
  </si>
  <si>
    <t>Alfred61</t>
  </si>
  <si>
    <t>Vjazmitsch</t>
  </si>
  <si>
    <t>Горобец</t>
  </si>
  <si>
    <t>amelin</t>
  </si>
  <si>
    <t>aks</t>
  </si>
  <si>
    <t>Сб. Мегаспорта</t>
  </si>
  <si>
    <t>Zig Zag</t>
  </si>
  <si>
    <t>Математик</t>
  </si>
  <si>
    <t>Accrington</t>
  </si>
  <si>
    <t>semeniuk</t>
  </si>
  <si>
    <t>Jack-Boss</t>
  </si>
  <si>
    <t>Oksi_f</t>
  </si>
  <si>
    <t>Red Anfield</t>
  </si>
  <si>
    <t>ADRIAN</t>
  </si>
  <si>
    <t>MaxJoker</t>
  </si>
  <si>
    <t>Kerimoff</t>
  </si>
  <si>
    <t>Mortalles</t>
  </si>
  <si>
    <t>Lord_Fenix</t>
  </si>
  <si>
    <t>Кирилл-Suarez</t>
  </si>
  <si>
    <t>SkVaL</t>
  </si>
  <si>
    <t>КСП Торпедо</t>
  </si>
  <si>
    <t>VadimCz</t>
  </si>
  <si>
    <t>raptoroff</t>
  </si>
  <si>
    <t>Fatalist</t>
  </si>
  <si>
    <t>ESI2607</t>
  </si>
  <si>
    <t>ЯД</t>
  </si>
  <si>
    <t>da_basta</t>
  </si>
  <si>
    <t>ЛФЛА</t>
  </si>
  <si>
    <t>Тимур</t>
  </si>
  <si>
    <t>Ronaldinho2.</t>
  </si>
  <si>
    <t>Roma</t>
  </si>
  <si>
    <t>Berserk</t>
  </si>
  <si>
    <t>Ripley</t>
  </si>
  <si>
    <t>Артем</t>
  </si>
  <si>
    <t>ОЛФП (Одесса)</t>
  </si>
  <si>
    <t>Мачо</t>
  </si>
  <si>
    <t>Merhaba</t>
  </si>
  <si>
    <t>Mishgan</t>
  </si>
  <si>
    <t>Sana21</t>
  </si>
  <si>
    <t>Градус</t>
  </si>
  <si>
    <t>Black Dragon</t>
  </si>
  <si>
    <t>EXE</t>
  </si>
  <si>
    <t>JiaMPaS</t>
  </si>
  <si>
    <t>Kashtan</t>
  </si>
  <si>
    <t>digor</t>
  </si>
  <si>
    <t>JuSt^MeN02</t>
  </si>
  <si>
    <t>СФП Football.By</t>
  </si>
  <si>
    <t>Фолк</t>
  </si>
  <si>
    <t>Сережик</t>
  </si>
  <si>
    <t>terzia</t>
  </si>
  <si>
    <t>Angel527</t>
  </si>
  <si>
    <t>Hryv</t>
  </si>
  <si>
    <t>КСП Химик</t>
  </si>
  <si>
    <t>vaprol</t>
  </si>
  <si>
    <t>darsal17</t>
  </si>
  <si>
    <t>Friedrich</t>
  </si>
  <si>
    <t>Батькович</t>
  </si>
  <si>
    <t>nikitarfs</t>
  </si>
  <si>
    <t>Сергеич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</si>
</sst>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  <numFmt numFmtId="170" formatCode="[$-F400]h:mm:ss\ AM/PM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44"/>
      <name val="Arial Cyr"/>
      <family val="0"/>
    </font>
    <font>
      <sz val="10"/>
      <color indexed="41"/>
      <name val="Arial Cyr"/>
      <family val="0"/>
    </font>
    <font>
      <sz val="8"/>
      <name val="Arial Cyr"/>
      <family val="0"/>
    </font>
    <font>
      <sz val="26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9CCFF"/>
      <name val="Arial Cyr"/>
      <family val="0"/>
    </font>
    <font>
      <b/>
      <sz val="10"/>
      <color theme="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-0.24997000396251678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rgb="FFFF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33" borderId="12" xfId="0" applyNumberFormat="1" applyFont="1" applyFill="1" applyBorder="1" applyAlignment="1">
      <alignment horizontal="left"/>
    </xf>
    <xf numFmtId="0" fontId="6" fillId="34" borderId="13" xfId="0" applyNumberFormat="1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7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35" borderId="18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6" fillId="34" borderId="20" xfId="0" applyNumberFormat="1" applyFont="1" applyFill="1" applyBorder="1" applyAlignment="1">
      <alignment horizontal="center"/>
    </xf>
    <xf numFmtId="0" fontId="6" fillId="34" borderId="21" xfId="0" applyNumberFormat="1" applyFont="1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6" fillId="34" borderId="23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24" xfId="0" applyNumberFormat="1" applyFill="1" applyBorder="1" applyAlignment="1">
      <alignment horizontal="center"/>
    </xf>
    <xf numFmtId="0" fontId="0" fillId="35" borderId="25" xfId="0" applyNumberForma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49" fontId="0" fillId="36" borderId="27" xfId="0" applyNumberFormat="1" applyFont="1" applyFill="1" applyBorder="1" applyAlignment="1">
      <alignment horizontal="center"/>
    </xf>
    <xf numFmtId="49" fontId="0" fillId="36" borderId="28" xfId="0" applyNumberFormat="1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 horizontal="center"/>
    </xf>
    <xf numFmtId="0" fontId="6" fillId="34" borderId="30" xfId="0" applyNumberFormat="1" applyFont="1" applyFill="1" applyBorder="1" applyAlignment="1">
      <alignment horizontal="center"/>
    </xf>
    <xf numFmtId="0" fontId="6" fillId="34" borderId="31" xfId="0" applyNumberFormat="1" applyFont="1" applyFill="1" applyBorder="1" applyAlignment="1">
      <alignment horizontal="center"/>
    </xf>
    <xf numFmtId="0" fontId="0" fillId="37" borderId="32" xfId="0" applyFont="1" applyFill="1" applyBorder="1" applyAlignment="1">
      <alignment/>
    </xf>
    <xf numFmtId="0" fontId="0" fillId="37" borderId="32" xfId="0" applyFont="1" applyFill="1" applyBorder="1" applyAlignment="1">
      <alignment horizontal="center"/>
    </xf>
    <xf numFmtId="0" fontId="3" fillId="37" borderId="33" xfId="0" applyNumberFormat="1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0" fillId="37" borderId="35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6" fillId="37" borderId="29" xfId="0" applyNumberFormat="1" applyFont="1" applyFill="1" applyBorder="1" applyAlignment="1">
      <alignment horizontal="center"/>
    </xf>
    <xf numFmtId="0" fontId="0" fillId="37" borderId="19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13" xfId="0" applyNumberFormat="1" applyFill="1" applyBorder="1" applyAlignment="1">
      <alignment horizontal="center"/>
    </xf>
    <xf numFmtId="0" fontId="0" fillId="37" borderId="13" xfId="0" applyNumberFormat="1" applyFont="1" applyFill="1" applyBorder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49" fontId="0" fillId="37" borderId="0" xfId="0" applyNumberFormat="1" applyFont="1" applyFill="1" applyBorder="1" applyAlignment="1">
      <alignment horizontal="center"/>
    </xf>
    <xf numFmtId="49" fontId="0" fillId="37" borderId="36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37" xfId="0" applyFill="1" applyBorder="1" applyAlignment="1">
      <alignment/>
    </xf>
    <xf numFmtId="0" fontId="6" fillId="37" borderId="32" xfId="0" applyNumberFormat="1" applyFont="1" applyFill="1" applyBorder="1" applyAlignment="1">
      <alignment horizontal="center"/>
    </xf>
    <xf numFmtId="0" fontId="6" fillId="37" borderId="0" xfId="0" applyNumberFormat="1" applyFont="1" applyFill="1" applyBorder="1" applyAlignment="1">
      <alignment horizontal="center"/>
    </xf>
    <xf numFmtId="49" fontId="0" fillId="37" borderId="32" xfId="0" applyNumberFormat="1" applyFont="1" applyFill="1" applyBorder="1" applyAlignment="1">
      <alignment/>
    </xf>
    <xf numFmtId="49" fontId="0" fillId="37" borderId="0" xfId="0" applyNumberFormat="1" applyFont="1" applyFill="1" applyBorder="1" applyAlignment="1">
      <alignment/>
    </xf>
    <xf numFmtId="0" fontId="6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Alignment="1">
      <alignment/>
    </xf>
    <xf numFmtId="49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Border="1" applyAlignment="1">
      <alignment/>
    </xf>
    <xf numFmtId="49" fontId="0" fillId="37" borderId="16" xfId="0" applyNumberFormat="1" applyFont="1" applyFill="1" applyBorder="1" applyAlignment="1">
      <alignment/>
    </xf>
    <xf numFmtId="0" fontId="0" fillId="37" borderId="38" xfId="0" applyFont="1" applyFill="1" applyBorder="1" applyAlignment="1">
      <alignment/>
    </xf>
    <xf numFmtId="0" fontId="4" fillId="37" borderId="39" xfId="0" applyFont="1" applyFill="1" applyBorder="1" applyAlignment="1">
      <alignment/>
    </xf>
    <xf numFmtId="0" fontId="4" fillId="37" borderId="40" xfId="0" applyFont="1" applyFill="1" applyBorder="1" applyAlignment="1">
      <alignment/>
    </xf>
    <xf numFmtId="0" fontId="0" fillId="37" borderId="16" xfId="0" applyNumberFormat="1" applyFont="1" applyFill="1" applyBorder="1" applyAlignment="1">
      <alignment horizontal="center"/>
    </xf>
    <xf numFmtId="0" fontId="0" fillId="37" borderId="11" xfId="0" applyNumberFormat="1" applyFont="1" applyFill="1" applyBorder="1" applyAlignment="1">
      <alignment horizontal="center"/>
    </xf>
    <xf numFmtId="0" fontId="0" fillId="37" borderId="18" xfId="0" applyNumberFormat="1" applyFont="1" applyFill="1" applyBorder="1" applyAlignment="1">
      <alignment horizontal="center"/>
    </xf>
    <xf numFmtId="0" fontId="0" fillId="37" borderId="17" xfId="0" applyNumberFormat="1" applyFont="1" applyFill="1" applyBorder="1" applyAlignment="1">
      <alignment horizontal="center"/>
    </xf>
    <xf numFmtId="0" fontId="3" fillId="38" borderId="17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37" borderId="34" xfId="0" applyNumberFormat="1" applyFont="1" applyFill="1" applyBorder="1" applyAlignment="1">
      <alignment horizontal="center"/>
    </xf>
    <xf numFmtId="0" fontId="3" fillId="37" borderId="18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49" fontId="3" fillId="37" borderId="39" xfId="0" applyNumberFormat="1" applyFont="1" applyFill="1" applyBorder="1" applyAlignment="1">
      <alignment/>
    </xf>
    <xf numFmtId="49" fontId="3" fillId="37" borderId="32" xfId="0" applyNumberFormat="1" applyFont="1" applyFill="1" applyBorder="1" applyAlignment="1">
      <alignment/>
    </xf>
    <xf numFmtId="49" fontId="3" fillId="37" borderId="40" xfId="0" applyNumberFormat="1" applyFont="1" applyFill="1" applyBorder="1" applyAlignment="1">
      <alignment/>
    </xf>
    <xf numFmtId="0" fontId="3" fillId="37" borderId="42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0" fontId="0" fillId="37" borderId="12" xfId="0" applyFill="1" applyBorder="1" applyAlignment="1">
      <alignment/>
    </xf>
    <xf numFmtId="0" fontId="0" fillId="37" borderId="43" xfId="0" applyFill="1" applyBorder="1" applyAlignment="1">
      <alignment/>
    </xf>
    <xf numFmtId="0" fontId="45" fillId="39" borderId="40" xfId="0" applyNumberFormat="1" applyFont="1" applyFill="1" applyBorder="1" applyAlignment="1">
      <alignment horizontal="center"/>
    </xf>
    <xf numFmtId="0" fontId="45" fillId="39" borderId="11" xfId="0" applyNumberFormat="1" applyFont="1" applyFill="1" applyBorder="1" applyAlignment="1">
      <alignment horizontal="center"/>
    </xf>
    <xf numFmtId="0" fontId="45" fillId="39" borderId="17" xfId="0" applyNumberFormat="1" applyFont="1" applyFill="1" applyBorder="1" applyAlignment="1">
      <alignment horizontal="center"/>
    </xf>
    <xf numFmtId="49" fontId="45" fillId="39" borderId="39" xfId="0" applyNumberFormat="1" applyFont="1" applyFill="1" applyBorder="1" applyAlignment="1">
      <alignment horizontal="left" vertical="center"/>
    </xf>
    <xf numFmtId="49" fontId="45" fillId="39" borderId="16" xfId="0" applyNumberFormat="1" applyFont="1" applyFill="1" applyBorder="1" applyAlignment="1">
      <alignment horizontal="left" vertical="center"/>
    </xf>
    <xf numFmtId="49" fontId="45" fillId="39" borderId="18" xfId="0" applyNumberFormat="1" applyFont="1" applyFill="1" applyBorder="1" applyAlignment="1">
      <alignment horizontal="left" vertical="center"/>
    </xf>
    <xf numFmtId="0" fontId="45" fillId="39" borderId="16" xfId="0" applyNumberFormat="1" applyFont="1" applyFill="1" applyBorder="1" applyAlignment="1">
      <alignment horizontal="left"/>
    </xf>
    <xf numFmtId="49" fontId="45" fillId="39" borderId="16" xfId="0" applyNumberFormat="1" applyFont="1" applyFill="1" applyBorder="1" applyAlignment="1">
      <alignment horizontal="left"/>
    </xf>
    <xf numFmtId="0" fontId="45" fillId="33" borderId="12" xfId="0" applyNumberFormat="1" applyFont="1" applyFill="1" applyBorder="1" applyAlignment="1">
      <alignment horizontal="left"/>
    </xf>
    <xf numFmtId="0" fontId="45" fillId="33" borderId="43" xfId="0" applyNumberFormat="1" applyFont="1" applyFill="1" applyBorder="1" applyAlignment="1">
      <alignment horizontal="left"/>
    </xf>
    <xf numFmtId="49" fontId="4" fillId="35" borderId="39" xfId="0" applyNumberFormat="1" applyFont="1" applyFill="1" applyBorder="1" applyAlignment="1">
      <alignment/>
    </xf>
    <xf numFmtId="49" fontId="4" fillId="35" borderId="32" xfId="0" applyNumberFormat="1" applyFont="1" applyFill="1" applyBorder="1" applyAlignment="1">
      <alignment/>
    </xf>
    <xf numFmtId="49" fontId="4" fillId="35" borderId="40" xfId="0" applyNumberFormat="1" applyFont="1" applyFill="1" applyBorder="1" applyAlignment="1">
      <alignment/>
    </xf>
    <xf numFmtId="49" fontId="0" fillId="35" borderId="16" xfId="0" applyNumberFormat="1" applyFill="1" applyBorder="1" applyAlignment="1">
      <alignment/>
    </xf>
    <xf numFmtId="49" fontId="0" fillId="35" borderId="0" xfId="0" applyNumberFormat="1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4" fillId="35" borderId="16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49" fontId="4" fillId="35" borderId="11" xfId="0" applyNumberFormat="1" applyFont="1" applyFill="1" applyBorder="1" applyAlignment="1">
      <alignment/>
    </xf>
    <xf numFmtId="49" fontId="0" fillId="35" borderId="18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5" borderId="17" xfId="0" applyNumberFormat="1" applyFill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45" fillId="39" borderId="39" xfId="0" applyNumberFormat="1" applyFont="1" applyFill="1" applyBorder="1" applyAlignment="1">
      <alignment horizontal="left" vertical="center"/>
    </xf>
    <xf numFmtId="0" fontId="45" fillId="39" borderId="16" xfId="0" applyNumberFormat="1" applyFont="1" applyFill="1" applyBorder="1" applyAlignment="1">
      <alignment horizontal="left" vertical="center"/>
    </xf>
    <xf numFmtId="0" fontId="45" fillId="39" borderId="18" xfId="0" applyNumberFormat="1" applyFont="1" applyFill="1" applyBorder="1" applyAlignment="1">
      <alignment horizontal="left"/>
    </xf>
    <xf numFmtId="0" fontId="0" fillId="40" borderId="44" xfId="0" applyNumberFormat="1" applyFill="1" applyBorder="1" applyAlignment="1">
      <alignment horizontal="center"/>
    </xf>
    <xf numFmtId="0" fontId="0" fillId="40" borderId="45" xfId="0" applyNumberFormat="1" applyFill="1" applyBorder="1" applyAlignment="1">
      <alignment horizontal="center"/>
    </xf>
    <xf numFmtId="0" fontId="0" fillId="40" borderId="17" xfId="0" applyNumberFormat="1" applyFill="1" applyBorder="1" applyAlignment="1">
      <alignment horizontal="center"/>
    </xf>
    <xf numFmtId="0" fontId="0" fillId="40" borderId="46" xfId="0" applyNumberFormat="1" applyFill="1" applyBorder="1" applyAlignment="1">
      <alignment horizontal="center"/>
    </xf>
    <xf numFmtId="0" fontId="0" fillId="40" borderId="47" xfId="0" applyNumberFormat="1" applyFill="1" applyBorder="1" applyAlignment="1">
      <alignment horizontal="center"/>
    </xf>
    <xf numFmtId="0" fontId="0" fillId="6" borderId="48" xfId="0" applyNumberFormat="1" applyFill="1" applyBorder="1" applyAlignment="1">
      <alignment horizontal="center"/>
    </xf>
    <xf numFmtId="0" fontId="0" fillId="6" borderId="49" xfId="0" applyNumberFormat="1" applyFill="1" applyBorder="1" applyAlignment="1">
      <alignment horizontal="center"/>
    </xf>
    <xf numFmtId="0" fontId="0" fillId="6" borderId="43" xfId="0" applyNumberFormat="1" applyFill="1" applyBorder="1" applyAlignment="1">
      <alignment horizontal="center"/>
    </xf>
    <xf numFmtId="0" fontId="0" fillId="6" borderId="5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0" fillId="37" borderId="33" xfId="0" applyFont="1" applyFill="1" applyBorder="1" applyAlignment="1">
      <alignment/>
    </xf>
    <xf numFmtId="0" fontId="6" fillId="34" borderId="76" xfId="0" applyNumberFormat="1" applyFont="1" applyFill="1" applyBorder="1" applyAlignment="1">
      <alignment horizontal="center"/>
    </xf>
    <xf numFmtId="0" fontId="6" fillId="34" borderId="77" xfId="0" applyNumberFormat="1" applyFont="1" applyFill="1" applyBorder="1" applyAlignment="1">
      <alignment horizontal="center"/>
    </xf>
    <xf numFmtId="0" fontId="6" fillId="34" borderId="78" xfId="0" applyNumberFormat="1" applyFont="1" applyFill="1" applyBorder="1" applyAlignment="1">
      <alignment horizontal="center"/>
    </xf>
    <xf numFmtId="0" fontId="6" fillId="34" borderId="79" xfId="0" applyNumberFormat="1" applyFont="1" applyFill="1" applyBorder="1" applyAlignment="1">
      <alignment horizontal="center"/>
    </xf>
    <xf numFmtId="0" fontId="6" fillId="34" borderId="0" xfId="0" applyNumberFormat="1" applyFont="1" applyFill="1" applyBorder="1" applyAlignment="1">
      <alignment horizontal="center"/>
    </xf>
    <xf numFmtId="0" fontId="6" fillId="34" borderId="80" xfId="0" applyNumberFormat="1" applyFont="1" applyFill="1" applyBorder="1" applyAlignment="1">
      <alignment horizontal="center"/>
    </xf>
    <xf numFmtId="0" fontId="6" fillId="34" borderId="35" xfId="0" applyNumberFormat="1" applyFont="1" applyFill="1" applyBorder="1" applyAlignment="1">
      <alignment horizontal="center"/>
    </xf>
    <xf numFmtId="0" fontId="6" fillId="34" borderId="81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/>
    </xf>
    <xf numFmtId="0" fontId="6" fillId="34" borderId="82" xfId="0" applyNumberFormat="1" applyFont="1" applyFill="1" applyBorder="1" applyAlignment="1">
      <alignment horizontal="center"/>
    </xf>
    <xf numFmtId="0" fontId="0" fillId="35" borderId="16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0" fillId="13" borderId="83" xfId="0" applyNumberFormat="1" applyFill="1" applyBorder="1" applyAlignment="1">
      <alignment horizontal="center"/>
    </xf>
    <xf numFmtId="0" fontId="0" fillId="13" borderId="84" xfId="0" applyNumberFormat="1" applyFill="1" applyBorder="1" applyAlignment="1">
      <alignment horizontal="center"/>
    </xf>
    <xf numFmtId="0" fontId="0" fillId="13" borderId="85" xfId="0" applyNumberFormat="1" applyFill="1" applyBorder="1" applyAlignment="1">
      <alignment horizontal="center"/>
    </xf>
    <xf numFmtId="0" fontId="0" fillId="4" borderId="12" xfId="0" applyNumberFormat="1" applyFill="1" applyBorder="1" applyAlignment="1">
      <alignment horizontal="center" vertical="center"/>
    </xf>
    <xf numFmtId="0" fontId="0" fillId="4" borderId="43" xfId="0" applyNumberFormat="1" applyFill="1" applyBorder="1" applyAlignment="1">
      <alignment horizontal="center" vertical="center"/>
    </xf>
    <xf numFmtId="0" fontId="0" fillId="13" borderId="86" xfId="0" applyNumberFormat="1" applyFill="1" applyBorder="1" applyAlignment="1">
      <alignment horizontal="center"/>
    </xf>
    <xf numFmtId="49" fontId="3" fillId="41" borderId="42" xfId="0" applyNumberFormat="1" applyFont="1" applyFill="1" applyBorder="1" applyAlignment="1">
      <alignment horizontal="center"/>
    </xf>
    <xf numFmtId="49" fontId="3" fillId="41" borderId="33" xfId="0" applyNumberFormat="1" applyFont="1" applyFill="1" applyBorder="1" applyAlignment="1">
      <alignment horizontal="center"/>
    </xf>
    <xf numFmtId="49" fontId="3" fillId="41" borderId="34" xfId="0" applyNumberFormat="1" applyFont="1" applyFill="1" applyBorder="1" applyAlignment="1">
      <alignment horizontal="center"/>
    </xf>
    <xf numFmtId="0" fontId="3" fillId="38" borderId="39" xfId="0" applyNumberFormat="1" applyFont="1" applyFill="1" applyBorder="1" applyAlignment="1">
      <alignment horizontal="center"/>
    </xf>
    <xf numFmtId="0" fontId="3" fillId="38" borderId="32" xfId="0" applyNumberFormat="1" applyFont="1" applyFill="1" applyBorder="1" applyAlignment="1">
      <alignment horizontal="center"/>
    </xf>
    <xf numFmtId="0" fontId="3" fillId="38" borderId="40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 vertical="center" textRotation="90"/>
    </xf>
    <xf numFmtId="49" fontId="8" fillId="0" borderId="12" xfId="0" applyNumberFormat="1" applyFont="1" applyFill="1" applyBorder="1" applyAlignment="1">
      <alignment horizontal="center" vertical="center" textRotation="90"/>
    </xf>
    <xf numFmtId="49" fontId="8" fillId="0" borderId="43" xfId="0" applyNumberFormat="1" applyFont="1" applyFill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left"/>
    </xf>
    <xf numFmtId="49" fontId="4" fillId="0" borderId="33" xfId="0" applyNumberFormat="1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left"/>
    </xf>
    <xf numFmtId="0" fontId="46" fillId="42" borderId="42" xfId="0" applyFont="1" applyFill="1" applyBorder="1" applyAlignment="1">
      <alignment horizontal="center"/>
    </xf>
    <xf numFmtId="0" fontId="46" fillId="42" borderId="33" xfId="0" applyFont="1" applyFill="1" applyBorder="1" applyAlignment="1">
      <alignment horizontal="center"/>
    </xf>
    <xf numFmtId="0" fontId="46" fillId="42" borderId="34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43" xfId="0" applyFont="1" applyFill="1" applyBorder="1" applyAlignment="1">
      <alignment horizontal="center" vertical="center" textRotation="90"/>
    </xf>
    <xf numFmtId="0" fontId="3" fillId="38" borderId="42" xfId="0" applyNumberFormat="1" applyFont="1" applyFill="1" applyBorder="1" applyAlignment="1">
      <alignment horizontal="center"/>
    </xf>
    <xf numFmtId="0" fontId="3" fillId="38" borderId="33" xfId="0" applyNumberFormat="1" applyFont="1" applyFill="1" applyBorder="1" applyAlignment="1">
      <alignment horizontal="center"/>
    </xf>
    <xf numFmtId="0" fontId="3" fillId="38" borderId="18" xfId="0" applyNumberFormat="1" applyFont="1" applyFill="1" applyBorder="1" applyAlignment="1">
      <alignment horizontal="center"/>
    </xf>
    <xf numFmtId="0" fontId="3" fillId="38" borderId="10" xfId="0" applyNumberFormat="1" applyFont="1" applyFill="1" applyBorder="1" applyAlignment="1">
      <alignment horizontal="center"/>
    </xf>
    <xf numFmtId="49" fontId="3" fillId="41" borderId="18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7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42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&#1099;\Sportwin_2%20&#1090;&#1091;&#10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&#1099;\&#1055;&#1088;&#1086;&#1092;&#1080;_2%20&#1058;&#1091;&#10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&#1099;\&#1052;&#1077;&#1075;&#1072;&#1089;&#1087;&#1086;&#1088;&#1090;_2%20&#1090;&#1091;&#10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&#1099;\Red%20Anfield_2%20&#1090;&#1091;&#108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&#1099;\&#1051;&#1060;&#1051;&#1040;_2%20&#1090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EXE</v>
          </cell>
          <cell r="L2" t="str">
            <v>ФСП Sportwin</v>
          </cell>
        </row>
        <row r="3">
          <cell r="I3" t="str">
            <v>EXE</v>
          </cell>
        </row>
        <row r="4">
          <cell r="B4" t="str">
            <v>EXE</v>
          </cell>
          <cell r="I4" t="str">
            <v>EXE</v>
          </cell>
        </row>
        <row r="5">
          <cell r="B5" t="str">
            <v>Red Anfield</v>
          </cell>
          <cell r="I5" t="str">
            <v>EXE</v>
          </cell>
        </row>
        <row r="6">
          <cell r="B6" t="str">
            <v>КСП Торпедо</v>
          </cell>
          <cell r="I6" t="str">
            <v>EXE</v>
          </cell>
        </row>
        <row r="7">
          <cell r="B7" t="str">
            <v>КСП Химик</v>
          </cell>
          <cell r="I7" t="str">
            <v>EXE</v>
          </cell>
        </row>
        <row r="8">
          <cell r="B8" t="str">
            <v>ЛФЛА</v>
          </cell>
          <cell r="I8" t="str">
            <v>Red Anfield</v>
          </cell>
        </row>
        <row r="9">
          <cell r="B9" t="str">
            <v>ОЛФП (Одесса)</v>
          </cell>
          <cell r="I9" t="str">
            <v>Red Anfield</v>
          </cell>
        </row>
        <row r="10">
          <cell r="B10" t="str">
            <v>Проф. прогноза</v>
          </cell>
          <cell r="I10" t="str">
            <v>Red Anfield</v>
          </cell>
        </row>
        <row r="11">
          <cell r="B11" t="str">
            <v>Сб. Мегаспорта</v>
          </cell>
          <cell r="I11" t="str">
            <v>Red Anfield</v>
          </cell>
        </row>
        <row r="12">
          <cell r="B12" t="str">
            <v>СФП Football.By</v>
          </cell>
          <cell r="I12" t="str">
            <v>Red Anfield</v>
          </cell>
        </row>
        <row r="13">
          <cell r="B13" t="str">
            <v>ФСП Sportwin</v>
          </cell>
          <cell r="I13" t="str">
            <v>Red Anfield</v>
          </cell>
        </row>
        <row r="14">
          <cell r="I14" t="str">
            <v>КСП Торпедо</v>
          </cell>
        </row>
        <row r="15">
          <cell r="I15" t="str">
            <v>КСП Торпедо</v>
          </cell>
        </row>
        <row r="16">
          <cell r="I16" t="str">
            <v>КСП Торпедо</v>
          </cell>
        </row>
        <row r="17">
          <cell r="I17" t="str">
            <v>КСП Торпедо</v>
          </cell>
        </row>
        <row r="18">
          <cell r="I18" t="str">
            <v>КСП Торпедо</v>
          </cell>
        </row>
        <row r="19">
          <cell r="I19" t="str">
            <v>КСП Торпедо</v>
          </cell>
        </row>
        <row r="20">
          <cell r="I20" t="str">
            <v>КСП Химик</v>
          </cell>
        </row>
        <row r="21">
          <cell r="I21" t="str">
            <v>КСП Химик</v>
          </cell>
        </row>
        <row r="22">
          <cell r="I22" t="str">
            <v>КСП Химик</v>
          </cell>
        </row>
        <row r="23">
          <cell r="I23" t="str">
            <v>КСП Химик</v>
          </cell>
        </row>
        <row r="24">
          <cell r="I24" t="str">
            <v>КСП Химик</v>
          </cell>
        </row>
        <row r="25">
          <cell r="I25" t="str">
            <v>КСП Химик</v>
          </cell>
        </row>
        <row r="26">
          <cell r="I26" t="str">
            <v>ЛФЛА</v>
          </cell>
        </row>
        <row r="27">
          <cell r="I27" t="str">
            <v>ЛФЛА</v>
          </cell>
        </row>
        <row r="28">
          <cell r="I28" t="str">
            <v>ЛФЛА</v>
          </cell>
        </row>
        <row r="29">
          <cell r="I29" t="str">
            <v>ЛФЛА</v>
          </cell>
        </row>
        <row r="30">
          <cell r="I30" t="str">
            <v>ЛФЛА</v>
          </cell>
        </row>
        <row r="31">
          <cell r="I31" t="str">
            <v>ЛФЛА</v>
          </cell>
        </row>
        <row r="32">
          <cell r="I32" t="str">
            <v>ОЛФП (Одесса)</v>
          </cell>
        </row>
        <row r="33">
          <cell r="I33" t="str">
            <v>ОЛФП (Одесса)</v>
          </cell>
        </row>
        <row r="34">
          <cell r="I34" t="str">
            <v>ОЛФП (Одесса)</v>
          </cell>
        </row>
        <row r="35">
          <cell r="I35" t="str">
            <v>ОЛФП (Одесса)</v>
          </cell>
        </row>
        <row r="36">
          <cell r="I36" t="str">
            <v>ОЛФП (Одесса)</v>
          </cell>
        </row>
        <row r="37">
          <cell r="I37" t="str">
            <v>ОЛФП (Одесса)</v>
          </cell>
        </row>
        <row r="38">
          <cell r="I38" t="str">
            <v>Проф. прогноза</v>
          </cell>
        </row>
        <row r="39">
          <cell r="I39" t="str">
            <v>Проф. прогноза</v>
          </cell>
        </row>
        <row r="40">
          <cell r="I40" t="str">
            <v>Проф. прогноза</v>
          </cell>
        </row>
        <row r="41">
          <cell r="I41" t="str">
            <v>Проф. прогноза</v>
          </cell>
        </row>
        <row r="42">
          <cell r="I42" t="str">
            <v>Проф. прогноза</v>
          </cell>
        </row>
        <row r="43">
          <cell r="I43" t="str">
            <v>Проф. прогноза</v>
          </cell>
        </row>
        <row r="44">
          <cell r="I44" t="str">
            <v>Сб. Мегаспорта</v>
          </cell>
        </row>
        <row r="45">
          <cell r="I45" t="str">
            <v>Сб. Мегаспорта</v>
          </cell>
        </row>
        <row r="46">
          <cell r="I46" t="str">
            <v>Сб. Мегаспорта</v>
          </cell>
        </row>
        <row r="47">
          <cell r="I47" t="str">
            <v>Сб. Мегаспорта</v>
          </cell>
        </row>
        <row r="48">
          <cell r="I48" t="str">
            <v>Сб. Мегаспорта</v>
          </cell>
        </row>
        <row r="49">
          <cell r="I49" t="str">
            <v>Сб. Мегаспорта</v>
          </cell>
        </row>
        <row r="50">
          <cell r="I50" t="str">
            <v>СФП Football.By</v>
          </cell>
        </row>
        <row r="51">
          <cell r="I51" t="str">
            <v>СФП Football.By</v>
          </cell>
        </row>
        <row r="52">
          <cell r="I52" t="str">
            <v>СФП Football.By</v>
          </cell>
        </row>
        <row r="53">
          <cell r="I53" t="str">
            <v>СФП Football.By</v>
          </cell>
        </row>
        <row r="54">
          <cell r="I54" t="str">
            <v>СФП Football.By</v>
          </cell>
        </row>
        <row r="55">
          <cell r="I55" t="str">
            <v>СФП Football.By</v>
          </cell>
        </row>
        <row r="56">
          <cell r="I56" t="str">
            <v>ФСП Sportwin</v>
          </cell>
        </row>
        <row r="57">
          <cell r="I57" t="str">
            <v>ФСП Sportwin</v>
          </cell>
        </row>
        <row r="58">
          <cell r="I58" t="str">
            <v>ФСП Sportwin</v>
          </cell>
        </row>
        <row r="59">
          <cell r="I59" t="str">
            <v>ФСП Sportwin</v>
          </cell>
        </row>
        <row r="60">
          <cell r="I60" t="str">
            <v>ФСП Sportwin</v>
          </cell>
        </row>
        <row r="61">
          <cell r="I61" t="str">
            <v>ФСП Sportwin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EXE</v>
          </cell>
          <cell r="L2" t="str">
            <v>Проф. прогноза</v>
          </cell>
        </row>
        <row r="3">
          <cell r="I3" t="str">
            <v>EXE</v>
          </cell>
        </row>
        <row r="4">
          <cell r="B4" t="str">
            <v>EXE</v>
          </cell>
          <cell r="I4" t="str">
            <v>EXE</v>
          </cell>
        </row>
        <row r="5">
          <cell r="B5" t="str">
            <v>Red Anfield</v>
          </cell>
          <cell r="I5" t="str">
            <v>EXE</v>
          </cell>
        </row>
        <row r="6">
          <cell r="B6" t="str">
            <v>КСП Торпедо</v>
          </cell>
          <cell r="I6" t="str">
            <v>EXE</v>
          </cell>
        </row>
        <row r="7">
          <cell r="B7" t="str">
            <v>КСП Химик</v>
          </cell>
          <cell r="I7" t="str">
            <v>EXE</v>
          </cell>
        </row>
        <row r="8">
          <cell r="B8" t="str">
            <v>ЛФЛА</v>
          </cell>
          <cell r="I8" t="str">
            <v>Red Anfield</v>
          </cell>
        </row>
        <row r="9">
          <cell r="B9" t="str">
            <v>ОЛФП (Одесса)</v>
          </cell>
          <cell r="I9" t="str">
            <v>Red Anfield</v>
          </cell>
        </row>
        <row r="10">
          <cell r="B10" t="str">
            <v>Проф. прогноза</v>
          </cell>
          <cell r="I10" t="str">
            <v>Red Anfield</v>
          </cell>
        </row>
        <row r="11">
          <cell r="B11" t="str">
            <v>Сб. Мегаспорта</v>
          </cell>
          <cell r="I11" t="str">
            <v>Red Anfield</v>
          </cell>
        </row>
        <row r="12">
          <cell r="B12" t="str">
            <v>СФП Football.By</v>
          </cell>
          <cell r="I12" t="str">
            <v>Red Anfield</v>
          </cell>
        </row>
        <row r="13">
          <cell r="B13" t="str">
            <v>ФСП Sportwin</v>
          </cell>
          <cell r="I13" t="str">
            <v>Red Anfield</v>
          </cell>
        </row>
        <row r="14">
          <cell r="I14" t="str">
            <v>КСП Торпедо</v>
          </cell>
        </row>
        <row r="15">
          <cell r="I15" t="str">
            <v>КСП Торпедо</v>
          </cell>
        </row>
        <row r="16">
          <cell r="I16" t="str">
            <v>КСП Торпедо</v>
          </cell>
        </row>
        <row r="17">
          <cell r="I17" t="str">
            <v>КСП Торпедо</v>
          </cell>
        </row>
        <row r="18">
          <cell r="I18" t="str">
            <v>КСП Торпедо</v>
          </cell>
        </row>
        <row r="19">
          <cell r="I19" t="str">
            <v>КСП Торпедо</v>
          </cell>
        </row>
        <row r="20">
          <cell r="I20" t="str">
            <v>КСП Химик</v>
          </cell>
        </row>
        <row r="21">
          <cell r="I21" t="str">
            <v>КСП Химик</v>
          </cell>
        </row>
        <row r="22">
          <cell r="I22" t="str">
            <v>КСП Химик</v>
          </cell>
        </row>
        <row r="23">
          <cell r="I23" t="str">
            <v>КСП Химик</v>
          </cell>
        </row>
        <row r="24">
          <cell r="I24" t="str">
            <v>КСП Химик</v>
          </cell>
        </row>
        <row r="25">
          <cell r="I25" t="str">
            <v>КСП Химик</v>
          </cell>
        </row>
        <row r="26">
          <cell r="I26" t="str">
            <v>ЛФЛА</v>
          </cell>
        </row>
        <row r="27">
          <cell r="I27" t="str">
            <v>ЛФЛА</v>
          </cell>
        </row>
        <row r="28">
          <cell r="I28" t="str">
            <v>ЛФЛА</v>
          </cell>
        </row>
        <row r="29">
          <cell r="I29" t="str">
            <v>ЛФЛА</v>
          </cell>
        </row>
        <row r="30">
          <cell r="I30" t="str">
            <v>ЛФЛА</v>
          </cell>
        </row>
        <row r="31">
          <cell r="I31" t="str">
            <v>ЛФЛА</v>
          </cell>
        </row>
        <row r="32">
          <cell r="I32" t="str">
            <v>ОЛФП (Одесса)</v>
          </cell>
        </row>
        <row r="33">
          <cell r="I33" t="str">
            <v>ОЛФП (Одесса)</v>
          </cell>
        </row>
        <row r="34">
          <cell r="I34" t="str">
            <v>ОЛФП (Одесса)</v>
          </cell>
        </row>
        <row r="35">
          <cell r="I35" t="str">
            <v>ОЛФП (Одесса)</v>
          </cell>
        </row>
        <row r="36">
          <cell r="I36" t="str">
            <v>ОЛФП (Одесса)</v>
          </cell>
        </row>
        <row r="37">
          <cell r="I37" t="str">
            <v>ОЛФП (Одесса)</v>
          </cell>
        </row>
        <row r="38">
          <cell r="I38" t="str">
            <v>Проф. прогноза</v>
          </cell>
        </row>
        <row r="39">
          <cell r="I39" t="str">
            <v>Проф. прогноза</v>
          </cell>
        </row>
        <row r="40">
          <cell r="I40" t="str">
            <v>Проф. прогноза</v>
          </cell>
        </row>
        <row r="41">
          <cell r="I41" t="str">
            <v>Проф. прогноза</v>
          </cell>
        </row>
        <row r="42">
          <cell r="I42" t="str">
            <v>Проф. прогноза</v>
          </cell>
        </row>
        <row r="43">
          <cell r="I43" t="str">
            <v>Проф. прогноза</v>
          </cell>
        </row>
        <row r="44">
          <cell r="I44" t="str">
            <v>Сб. Мегаспорта</v>
          </cell>
        </row>
        <row r="45">
          <cell r="I45" t="str">
            <v>Сб. Мегаспорта</v>
          </cell>
        </row>
        <row r="46">
          <cell r="I46" t="str">
            <v>Сб. Мегаспорта</v>
          </cell>
        </row>
        <row r="47">
          <cell r="I47" t="str">
            <v>Сб. Мегаспорта</v>
          </cell>
        </row>
        <row r="48">
          <cell r="I48" t="str">
            <v>Сб. Мегаспорта</v>
          </cell>
        </row>
        <row r="49">
          <cell r="I49" t="str">
            <v>Сб. Мегаспорта</v>
          </cell>
        </row>
        <row r="50">
          <cell r="I50" t="str">
            <v>СФП Football.By</v>
          </cell>
        </row>
        <row r="51">
          <cell r="I51" t="str">
            <v>СФП Football.By</v>
          </cell>
        </row>
        <row r="52">
          <cell r="I52" t="str">
            <v>СФП Football.By</v>
          </cell>
        </row>
        <row r="53">
          <cell r="I53" t="str">
            <v>СФП Football.By</v>
          </cell>
        </row>
        <row r="54">
          <cell r="I54" t="str">
            <v>СФП Football.By</v>
          </cell>
        </row>
        <row r="55">
          <cell r="I55" t="str">
            <v>СФП Football.By</v>
          </cell>
        </row>
        <row r="56">
          <cell r="I56" t="str">
            <v>ФСП Sportwin</v>
          </cell>
        </row>
        <row r="57">
          <cell r="I57" t="str">
            <v>ФСП Sportwin</v>
          </cell>
        </row>
        <row r="58">
          <cell r="I58" t="str">
            <v>ФСП Sportwin</v>
          </cell>
        </row>
        <row r="59">
          <cell r="I59" t="str">
            <v>ФСП Sportwin</v>
          </cell>
        </row>
        <row r="60">
          <cell r="I60" t="str">
            <v>ФСП Sportwin</v>
          </cell>
        </row>
        <row r="61">
          <cell r="I61" t="str">
            <v>ФСП Sportwin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EXE</v>
          </cell>
          <cell r="L2" t="str">
            <v>Сб. Мегаспорта</v>
          </cell>
        </row>
        <row r="3">
          <cell r="I3" t="str">
            <v>EXE</v>
          </cell>
        </row>
        <row r="4">
          <cell r="B4" t="str">
            <v>EXE</v>
          </cell>
          <cell r="I4" t="str">
            <v>EXE</v>
          </cell>
        </row>
        <row r="5">
          <cell r="B5" t="str">
            <v>Red Anfield</v>
          </cell>
          <cell r="I5" t="str">
            <v>EXE</v>
          </cell>
        </row>
        <row r="6">
          <cell r="B6" t="str">
            <v>КСП Торпедо</v>
          </cell>
          <cell r="I6" t="str">
            <v>EXE</v>
          </cell>
        </row>
        <row r="7">
          <cell r="B7" t="str">
            <v>КСП Химик</v>
          </cell>
          <cell r="I7" t="str">
            <v>EXE</v>
          </cell>
        </row>
        <row r="8">
          <cell r="B8" t="str">
            <v>ЛФЛА</v>
          </cell>
          <cell r="I8" t="str">
            <v>Red Anfield</v>
          </cell>
        </row>
        <row r="9">
          <cell r="B9" t="str">
            <v>ОЛФП (Одесса)</v>
          </cell>
          <cell r="I9" t="str">
            <v>Red Anfield</v>
          </cell>
        </row>
        <row r="10">
          <cell r="B10" t="str">
            <v>Проф. прогноза</v>
          </cell>
          <cell r="I10" t="str">
            <v>Red Anfield</v>
          </cell>
        </row>
        <row r="11">
          <cell r="B11" t="str">
            <v>Сб. Мегаспорта</v>
          </cell>
          <cell r="I11" t="str">
            <v>Red Anfield</v>
          </cell>
        </row>
        <row r="12">
          <cell r="B12" t="str">
            <v>СФП Football.By</v>
          </cell>
          <cell r="I12" t="str">
            <v>Red Anfield</v>
          </cell>
        </row>
        <row r="13">
          <cell r="B13" t="str">
            <v>ФСП Sportwin</v>
          </cell>
          <cell r="I13" t="str">
            <v>Red Anfield</v>
          </cell>
        </row>
        <row r="14">
          <cell r="I14" t="str">
            <v>КСП Торпедо</v>
          </cell>
        </row>
        <row r="15">
          <cell r="I15" t="str">
            <v>КСП Торпедо</v>
          </cell>
        </row>
        <row r="16">
          <cell r="I16" t="str">
            <v>КСП Торпедо</v>
          </cell>
        </row>
        <row r="17">
          <cell r="I17" t="str">
            <v>КСП Торпедо</v>
          </cell>
        </row>
        <row r="18">
          <cell r="I18" t="str">
            <v>КСП Торпедо</v>
          </cell>
        </row>
        <row r="19">
          <cell r="I19" t="str">
            <v>КСП Торпедо</v>
          </cell>
        </row>
        <row r="20">
          <cell r="I20" t="str">
            <v>КСП Химик</v>
          </cell>
        </row>
        <row r="21">
          <cell r="I21" t="str">
            <v>КСП Химик</v>
          </cell>
        </row>
        <row r="22">
          <cell r="I22" t="str">
            <v>КСП Химик</v>
          </cell>
        </row>
        <row r="23">
          <cell r="I23" t="str">
            <v>КСП Химик</v>
          </cell>
        </row>
        <row r="24">
          <cell r="I24" t="str">
            <v>КСП Химик</v>
          </cell>
        </row>
        <row r="25">
          <cell r="I25" t="str">
            <v>КСП Химик</v>
          </cell>
        </row>
        <row r="26">
          <cell r="I26" t="str">
            <v>ЛФЛА</v>
          </cell>
        </row>
        <row r="27">
          <cell r="I27" t="str">
            <v>ЛФЛА</v>
          </cell>
        </row>
        <row r="28">
          <cell r="I28" t="str">
            <v>ЛФЛА</v>
          </cell>
        </row>
        <row r="29">
          <cell r="I29" t="str">
            <v>ЛФЛА</v>
          </cell>
        </row>
        <row r="30">
          <cell r="I30" t="str">
            <v>ЛФЛА</v>
          </cell>
        </row>
        <row r="31">
          <cell r="I31" t="str">
            <v>ЛФЛА</v>
          </cell>
        </row>
        <row r="32">
          <cell r="I32" t="str">
            <v>ОЛФП (Одесса)</v>
          </cell>
        </row>
        <row r="33">
          <cell r="I33" t="str">
            <v>ОЛФП (Одесса)</v>
          </cell>
        </row>
        <row r="34">
          <cell r="I34" t="str">
            <v>ОЛФП (Одесса)</v>
          </cell>
        </row>
        <row r="35">
          <cell r="I35" t="str">
            <v>ОЛФП (Одесса)</v>
          </cell>
        </row>
        <row r="36">
          <cell r="I36" t="str">
            <v>ОЛФП (Одесса)</v>
          </cell>
        </row>
        <row r="37">
          <cell r="I37" t="str">
            <v>ОЛФП (Одесса)</v>
          </cell>
        </row>
        <row r="38">
          <cell r="I38" t="str">
            <v>Проф. прогноза</v>
          </cell>
        </row>
        <row r="39">
          <cell r="I39" t="str">
            <v>Проф. прогноза</v>
          </cell>
        </row>
        <row r="40">
          <cell r="I40" t="str">
            <v>Проф. прогноза</v>
          </cell>
        </row>
        <row r="41">
          <cell r="I41" t="str">
            <v>Проф. прогноза</v>
          </cell>
        </row>
        <row r="42">
          <cell r="I42" t="str">
            <v>Проф. прогноза</v>
          </cell>
        </row>
        <row r="43">
          <cell r="I43" t="str">
            <v>Проф. прогноза</v>
          </cell>
        </row>
        <row r="44">
          <cell r="I44" t="str">
            <v>Сб. Мегаспорта</v>
          </cell>
        </row>
        <row r="45">
          <cell r="I45" t="str">
            <v>Сб. Мегаспорта</v>
          </cell>
        </row>
        <row r="46">
          <cell r="I46" t="str">
            <v>Сб. Мегаспорта</v>
          </cell>
        </row>
        <row r="47">
          <cell r="I47" t="str">
            <v>Сб. Мегаспорта</v>
          </cell>
        </row>
        <row r="48">
          <cell r="I48" t="str">
            <v>Сб. Мегаспорта</v>
          </cell>
        </row>
        <row r="49">
          <cell r="I49" t="str">
            <v>Сб. Мегаспорта</v>
          </cell>
        </row>
        <row r="50">
          <cell r="I50" t="str">
            <v>СФП Football.By</v>
          </cell>
        </row>
        <row r="51">
          <cell r="I51" t="str">
            <v>СФП Football.By</v>
          </cell>
        </row>
        <row r="52">
          <cell r="I52" t="str">
            <v>СФП Football.By</v>
          </cell>
        </row>
        <row r="53">
          <cell r="I53" t="str">
            <v>СФП Football.By</v>
          </cell>
        </row>
        <row r="54">
          <cell r="I54" t="str">
            <v>СФП Football.By</v>
          </cell>
        </row>
        <row r="55">
          <cell r="I55" t="str">
            <v>СФП Football.By</v>
          </cell>
        </row>
        <row r="56">
          <cell r="I56" t="str">
            <v>ФСП Sportwin</v>
          </cell>
        </row>
        <row r="57">
          <cell r="I57" t="str">
            <v>ФСП Sportwin</v>
          </cell>
        </row>
        <row r="58">
          <cell r="I58" t="str">
            <v>ФСП Sportwin</v>
          </cell>
        </row>
        <row r="59">
          <cell r="I59" t="str">
            <v>ФСП Sportwin</v>
          </cell>
        </row>
        <row r="60">
          <cell r="I60" t="str">
            <v>ФСП Sportwin</v>
          </cell>
        </row>
        <row r="61">
          <cell r="I61" t="str">
            <v>ФСП Sportwin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EXE</v>
          </cell>
          <cell r="L2" t="str">
            <v>Red Anfield</v>
          </cell>
        </row>
        <row r="3">
          <cell r="I3" t="str">
            <v>EXE</v>
          </cell>
        </row>
        <row r="4">
          <cell r="B4" t="str">
            <v>EXE</v>
          </cell>
          <cell r="I4" t="str">
            <v>EXE</v>
          </cell>
        </row>
        <row r="5">
          <cell r="B5" t="str">
            <v>Red Anfield</v>
          </cell>
          <cell r="I5" t="str">
            <v>EXE</v>
          </cell>
        </row>
        <row r="6">
          <cell r="B6" t="str">
            <v>КСП "Торпедо"</v>
          </cell>
          <cell r="I6" t="str">
            <v>EXE</v>
          </cell>
        </row>
        <row r="7">
          <cell r="B7" t="str">
            <v>КСП "Химик"</v>
          </cell>
          <cell r="I7" t="str">
            <v>EXE</v>
          </cell>
        </row>
        <row r="8">
          <cell r="B8" t="str">
            <v>ЛФЛА</v>
          </cell>
          <cell r="I8" t="str">
            <v>Red Anfield</v>
          </cell>
        </row>
        <row r="9">
          <cell r="B9" t="str">
            <v>ОЛФП (Одесса)</v>
          </cell>
          <cell r="I9" t="str">
            <v>Red Anfield</v>
          </cell>
        </row>
        <row r="10">
          <cell r="B10" t="str">
            <v>Проф. прогноза</v>
          </cell>
          <cell r="I10" t="str">
            <v>Red Anfield</v>
          </cell>
        </row>
        <row r="11">
          <cell r="B11" t="str">
            <v>Сб. Мегаспорта</v>
          </cell>
          <cell r="I11" t="str">
            <v>Red Anfield</v>
          </cell>
        </row>
        <row r="12">
          <cell r="B12" t="str">
            <v>СФП Football.By</v>
          </cell>
          <cell r="I12" t="str">
            <v>Red Anfield</v>
          </cell>
        </row>
        <row r="13">
          <cell r="B13" t="str">
            <v>ФСП Sportwin</v>
          </cell>
          <cell r="I13" t="str">
            <v>Red Anfield</v>
          </cell>
        </row>
        <row r="14">
          <cell r="I14" t="str">
            <v>КСП "Торпедо"</v>
          </cell>
        </row>
        <row r="15">
          <cell r="I15" t="str">
            <v>КСП "Торпедо"</v>
          </cell>
        </row>
        <row r="16">
          <cell r="I16" t="str">
            <v>КСП "Торпедо"</v>
          </cell>
        </row>
        <row r="17">
          <cell r="I17" t="str">
            <v>КСП "Торпедо"</v>
          </cell>
        </row>
        <row r="18">
          <cell r="I18" t="str">
            <v>КСП "Торпедо"</v>
          </cell>
        </row>
        <row r="19">
          <cell r="I19" t="str">
            <v>КСП "Торпедо"</v>
          </cell>
        </row>
        <row r="20">
          <cell r="I20" t="str">
            <v>КСП "Химик"</v>
          </cell>
        </row>
        <row r="21">
          <cell r="I21" t="str">
            <v>КСП "Химик"</v>
          </cell>
        </row>
        <row r="22">
          <cell r="I22" t="str">
            <v>КСП "Химик"</v>
          </cell>
        </row>
        <row r="23">
          <cell r="I23" t="str">
            <v>КСП "Химик"</v>
          </cell>
        </row>
        <row r="24">
          <cell r="I24" t="str">
            <v>КСП "Химик"</v>
          </cell>
        </row>
        <row r="25">
          <cell r="I25" t="str">
            <v>КСП "Химик"</v>
          </cell>
        </row>
        <row r="26">
          <cell r="I26" t="str">
            <v>ЛФЛА</v>
          </cell>
        </row>
        <row r="27">
          <cell r="I27" t="str">
            <v>ЛФЛА</v>
          </cell>
        </row>
        <row r="28">
          <cell r="I28" t="str">
            <v>ЛФЛА</v>
          </cell>
        </row>
        <row r="29">
          <cell r="I29" t="str">
            <v>ЛФЛА</v>
          </cell>
        </row>
        <row r="30">
          <cell r="I30" t="str">
            <v>ЛФЛА</v>
          </cell>
        </row>
        <row r="31">
          <cell r="I31" t="str">
            <v>ЛФЛА</v>
          </cell>
        </row>
        <row r="32">
          <cell r="I32" t="str">
            <v>ОЛФП (Одесса)</v>
          </cell>
        </row>
        <row r="33">
          <cell r="I33" t="str">
            <v>ОЛФП (Одесса)</v>
          </cell>
        </row>
        <row r="34">
          <cell r="I34" t="str">
            <v>ОЛФП (Одесса)</v>
          </cell>
        </row>
        <row r="35">
          <cell r="I35" t="str">
            <v>ОЛФП (Одесса)</v>
          </cell>
        </row>
        <row r="36">
          <cell r="I36" t="str">
            <v>ОЛФП (Одесса)</v>
          </cell>
        </row>
        <row r="37">
          <cell r="I37" t="str">
            <v>ОЛФП (Одесса)</v>
          </cell>
        </row>
        <row r="38">
          <cell r="I38" t="str">
            <v>Проф. прогноза</v>
          </cell>
        </row>
        <row r="39">
          <cell r="I39" t="str">
            <v>Проф. прогноза</v>
          </cell>
        </row>
        <row r="40">
          <cell r="I40" t="str">
            <v>Проф. прогноза</v>
          </cell>
        </row>
        <row r="41">
          <cell r="I41" t="str">
            <v>Проф. прогноза</v>
          </cell>
        </row>
        <row r="42">
          <cell r="I42" t="str">
            <v>Проф. прогноза</v>
          </cell>
        </row>
        <row r="43">
          <cell r="I43" t="str">
            <v>Проф. прогноза</v>
          </cell>
        </row>
        <row r="44">
          <cell r="I44" t="str">
            <v>Сб. Мегаспорта</v>
          </cell>
        </row>
        <row r="45">
          <cell r="I45" t="str">
            <v>Сб. Мегаспорта</v>
          </cell>
        </row>
        <row r="46">
          <cell r="I46" t="str">
            <v>Сб. Мегаспорта</v>
          </cell>
        </row>
        <row r="47">
          <cell r="I47" t="str">
            <v>Сб. Мегаспорта</v>
          </cell>
        </row>
        <row r="48">
          <cell r="I48" t="str">
            <v>Сб. Мегаспорта</v>
          </cell>
        </row>
        <row r="49">
          <cell r="I49" t="str">
            <v>Сб. Мегаспорта</v>
          </cell>
        </row>
        <row r="50">
          <cell r="I50" t="str">
            <v>СФП Football.By</v>
          </cell>
        </row>
        <row r="51">
          <cell r="I51" t="str">
            <v>СФП Football.By</v>
          </cell>
        </row>
        <row r="52">
          <cell r="I52" t="str">
            <v>СФП Football.By</v>
          </cell>
        </row>
        <row r="53">
          <cell r="I53" t="str">
            <v>СФП Football.By</v>
          </cell>
        </row>
        <row r="54">
          <cell r="I54" t="str">
            <v>СФП Football.By</v>
          </cell>
        </row>
        <row r="55">
          <cell r="I55" t="str">
            <v>СФП Football.By</v>
          </cell>
        </row>
        <row r="56">
          <cell r="I56" t="str">
            <v>ФСП Sportwin</v>
          </cell>
        </row>
        <row r="57">
          <cell r="I57" t="str">
            <v>ФСП Sportwin</v>
          </cell>
        </row>
        <row r="58">
          <cell r="I58" t="str">
            <v>ФСП Sportwin</v>
          </cell>
        </row>
        <row r="59">
          <cell r="I59" t="str">
            <v>ФСП Sportwin</v>
          </cell>
        </row>
        <row r="60">
          <cell r="I60" t="str">
            <v>ФСП Sportwin</v>
          </cell>
        </row>
        <row r="61">
          <cell r="I61" t="str">
            <v>ФСП Sportwin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EXE</v>
          </cell>
          <cell r="L2" t="str">
            <v>ЛФЛА</v>
          </cell>
        </row>
        <row r="3">
          <cell r="I3" t="str">
            <v>EXE</v>
          </cell>
        </row>
        <row r="4">
          <cell r="B4" t="str">
            <v>EXE</v>
          </cell>
          <cell r="I4" t="str">
            <v>EXE</v>
          </cell>
        </row>
        <row r="5">
          <cell r="B5" t="str">
            <v>Red Anfield</v>
          </cell>
          <cell r="I5" t="str">
            <v>EXE</v>
          </cell>
        </row>
        <row r="6">
          <cell r="B6" t="str">
            <v>КСП Торпедо</v>
          </cell>
          <cell r="I6" t="str">
            <v>EXE</v>
          </cell>
        </row>
        <row r="7">
          <cell r="B7" t="str">
            <v>КСП Химик</v>
          </cell>
          <cell r="I7" t="str">
            <v>EXE</v>
          </cell>
        </row>
        <row r="8">
          <cell r="B8" t="str">
            <v>ЛФЛА</v>
          </cell>
          <cell r="I8" t="str">
            <v>Red Anfield</v>
          </cell>
        </row>
        <row r="9">
          <cell r="B9" t="str">
            <v>ОЛФП (Одесса)</v>
          </cell>
          <cell r="I9" t="str">
            <v>Red Anfield</v>
          </cell>
        </row>
        <row r="10">
          <cell r="B10" t="str">
            <v>Проф. прогноза</v>
          </cell>
          <cell r="I10" t="str">
            <v>Red Anfield</v>
          </cell>
        </row>
        <row r="11">
          <cell r="B11" t="str">
            <v>Сб. Мегаспорта</v>
          </cell>
          <cell r="I11" t="str">
            <v>Red Anfield</v>
          </cell>
        </row>
        <row r="12">
          <cell r="B12" t="str">
            <v>СФП Football.By</v>
          </cell>
          <cell r="I12" t="str">
            <v>Red Anfield</v>
          </cell>
        </row>
        <row r="13">
          <cell r="B13" t="str">
            <v>ФСП Sportwin</v>
          </cell>
          <cell r="I13" t="str">
            <v>Red Anfield</v>
          </cell>
        </row>
        <row r="14">
          <cell r="I14" t="str">
            <v>КСП Торпедо</v>
          </cell>
        </row>
        <row r="15">
          <cell r="I15" t="str">
            <v>КСП Торпедо</v>
          </cell>
        </row>
        <row r="16">
          <cell r="I16" t="str">
            <v>КСП Торпедо</v>
          </cell>
        </row>
        <row r="17">
          <cell r="I17" t="str">
            <v>КСП Торпедо</v>
          </cell>
        </row>
        <row r="18">
          <cell r="I18" t="str">
            <v>КСП Торпедо</v>
          </cell>
        </row>
        <row r="19">
          <cell r="I19" t="str">
            <v>КСП Торпедо</v>
          </cell>
        </row>
        <row r="20">
          <cell r="I20" t="str">
            <v>КСП Химик</v>
          </cell>
        </row>
        <row r="21">
          <cell r="I21" t="str">
            <v>КСП Химик</v>
          </cell>
        </row>
        <row r="22">
          <cell r="I22" t="str">
            <v>КСП Химик</v>
          </cell>
        </row>
        <row r="23">
          <cell r="I23" t="str">
            <v>КСП Химик</v>
          </cell>
        </row>
        <row r="24">
          <cell r="I24" t="str">
            <v>КСП Химик</v>
          </cell>
        </row>
        <row r="25">
          <cell r="I25" t="str">
            <v>КСП Химик</v>
          </cell>
        </row>
        <row r="26">
          <cell r="I26" t="str">
            <v>ЛФЛА</v>
          </cell>
        </row>
        <row r="27">
          <cell r="I27" t="str">
            <v>ЛФЛА</v>
          </cell>
        </row>
        <row r="28">
          <cell r="I28" t="str">
            <v>ЛФЛА</v>
          </cell>
        </row>
        <row r="29">
          <cell r="I29" t="str">
            <v>ЛФЛА</v>
          </cell>
        </row>
        <row r="30">
          <cell r="I30" t="str">
            <v>ЛФЛА</v>
          </cell>
        </row>
        <row r="31">
          <cell r="I31" t="str">
            <v>ЛФЛА</v>
          </cell>
        </row>
        <row r="32">
          <cell r="I32" t="str">
            <v>ОЛФП (Одесса)</v>
          </cell>
        </row>
        <row r="33">
          <cell r="I33" t="str">
            <v>ОЛФП (Одесса)</v>
          </cell>
        </row>
        <row r="34">
          <cell r="I34" t="str">
            <v>ОЛФП (Одесса)</v>
          </cell>
        </row>
        <row r="35">
          <cell r="I35" t="str">
            <v>ОЛФП (Одесса)</v>
          </cell>
        </row>
        <row r="36">
          <cell r="I36" t="str">
            <v>ОЛФП (Одесса)</v>
          </cell>
        </row>
        <row r="37">
          <cell r="I37" t="str">
            <v>ОЛФП (Одесса)</v>
          </cell>
        </row>
        <row r="38">
          <cell r="I38" t="str">
            <v>Проф. прогноза</v>
          </cell>
        </row>
        <row r="39">
          <cell r="I39" t="str">
            <v>Проф. прогноза</v>
          </cell>
        </row>
        <row r="40">
          <cell r="I40" t="str">
            <v>Проф. прогноза</v>
          </cell>
        </row>
        <row r="41">
          <cell r="I41" t="str">
            <v>Проф. прогноза</v>
          </cell>
        </row>
        <row r="42">
          <cell r="I42" t="str">
            <v>Проф. прогноза</v>
          </cell>
        </row>
        <row r="43">
          <cell r="I43" t="str">
            <v>Проф. прогноза</v>
          </cell>
        </row>
        <row r="44">
          <cell r="I44" t="str">
            <v>Сб. Мегаспорта</v>
          </cell>
        </row>
        <row r="45">
          <cell r="I45" t="str">
            <v>Сб. Мегаспорта</v>
          </cell>
        </row>
        <row r="46">
          <cell r="I46" t="str">
            <v>Сб. Мегаспорта</v>
          </cell>
        </row>
        <row r="47">
          <cell r="I47" t="str">
            <v>Сб. Мегаспорта</v>
          </cell>
        </row>
        <row r="48">
          <cell r="I48" t="str">
            <v>Сб. Мегаспорта</v>
          </cell>
        </row>
        <row r="49">
          <cell r="I49" t="str">
            <v>Сб. Мегаспорта</v>
          </cell>
        </row>
        <row r="50">
          <cell r="I50" t="str">
            <v>СФП Football.By</v>
          </cell>
        </row>
        <row r="51">
          <cell r="I51" t="str">
            <v>СФП Football.By</v>
          </cell>
        </row>
        <row r="52">
          <cell r="I52" t="str">
            <v>СФП Football.By</v>
          </cell>
        </row>
        <row r="53">
          <cell r="I53" t="str">
            <v>СФП Football.By</v>
          </cell>
        </row>
        <row r="54">
          <cell r="I54" t="str">
            <v>СФП Football.By</v>
          </cell>
        </row>
        <row r="55">
          <cell r="I55" t="str">
            <v>СФП Football.By</v>
          </cell>
        </row>
        <row r="56">
          <cell r="I56" t="str">
            <v>ФСП Sportwin</v>
          </cell>
        </row>
        <row r="57">
          <cell r="I57" t="str">
            <v>ФСП Sportwin</v>
          </cell>
        </row>
        <row r="58">
          <cell r="I58" t="str">
            <v>ФСП Sportwin</v>
          </cell>
        </row>
        <row r="59">
          <cell r="I59" t="str">
            <v>ФСП Sportwin</v>
          </cell>
        </row>
        <row r="60">
          <cell r="I60" t="str">
            <v>ФСП Sportwin</v>
          </cell>
        </row>
        <row r="61">
          <cell r="I61" t="str">
            <v>ФСП Sportwin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R56"/>
  <sheetViews>
    <sheetView zoomScale="70" zoomScaleNormal="70" zoomScalePageLayoutView="0" workbookViewId="0" topLeftCell="A1">
      <selection activeCell="G26" sqref="G26"/>
    </sheetView>
  </sheetViews>
  <sheetFormatPr defaultColWidth="9.00390625" defaultRowHeight="13.5" customHeight="1"/>
  <cols>
    <col min="2" max="2" width="7.125" style="76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8" width="2.875" style="0" hidden="1" customWidth="1"/>
    <col min="29" max="30" width="15.75390625" style="0" customWidth="1"/>
    <col min="32" max="32" width="3.625" style="109" hidden="1" customWidth="1"/>
    <col min="33" max="33" width="7.25390625" style="109" hidden="1" customWidth="1"/>
    <col min="34" max="34" width="3.625" style="110" hidden="1" customWidth="1"/>
    <col min="35" max="35" width="3.625" style="109" hidden="1" customWidth="1"/>
    <col min="36" max="36" width="7.25390625" style="110" hidden="1" customWidth="1"/>
    <col min="38" max="40" width="5.75390625" style="124" customWidth="1"/>
    <col min="41" max="41" width="41.75390625" style="124" customWidth="1"/>
    <col min="42" max="44" width="5.75390625" style="124" customWidth="1"/>
  </cols>
  <sheetData>
    <row r="1" spans="2:43" ht="13.5" customHeight="1" thickBot="1">
      <c r="B1" s="75"/>
      <c r="N1" s="1"/>
      <c r="O1" s="1"/>
      <c r="P1" s="1"/>
      <c r="AC1" s="1"/>
      <c r="AD1" s="1"/>
      <c r="AL1" s="125"/>
      <c r="AM1" s="125"/>
      <c r="AN1" s="125"/>
      <c r="AO1" s="125"/>
      <c r="AP1" s="125"/>
      <c r="AQ1" s="125"/>
    </row>
    <row r="2" spans="2:44" ht="13.5" customHeight="1" thickBot="1" thickTop="1">
      <c r="B2" s="3" t="str">
        <f>CONCATENATE("[center][b][color=#FF0000][u][size=150]",N2," ",CHAR(150)," ",U2," - ",C14,":",G14," (",C16,"-",G16,")[/size][/u][/color][/b][/center]")</f>
        <v>[center][b][color=#FF0000][u][size=150]ОЛФП (Одесса) – Проф. прогноза - 0:0 (0-0)[/size][/u][/color][/b][/center]</v>
      </c>
      <c r="C2" s="209" t="s">
        <v>15</v>
      </c>
      <c r="D2" s="210"/>
      <c r="E2" s="210"/>
      <c r="F2" s="210"/>
      <c r="G2" s="211"/>
      <c r="H2" s="56"/>
      <c r="I2" s="30"/>
      <c r="J2" s="30"/>
      <c r="K2" s="30"/>
      <c r="L2" s="31"/>
      <c r="M2" s="74"/>
      <c r="N2" s="187" t="s">
        <v>86</v>
      </c>
      <c r="O2" s="188"/>
      <c r="P2" s="189"/>
      <c r="Q2" s="80"/>
      <c r="R2" s="81"/>
      <c r="S2" s="81"/>
      <c r="T2" s="82"/>
      <c r="U2" s="187" t="s">
        <v>51</v>
      </c>
      <c r="V2" s="188"/>
      <c r="W2" s="189"/>
      <c r="X2" s="30"/>
      <c r="Y2" s="30"/>
      <c r="Z2" s="160"/>
      <c r="AA2" s="160"/>
      <c r="AB2" s="160"/>
      <c r="AC2" s="33"/>
      <c r="AD2" s="34"/>
      <c r="AF2" s="90" t="str">
        <f>N3</f>
        <v>Мачо</v>
      </c>
      <c r="AG2" s="87">
        <v>1</v>
      </c>
      <c r="AH2" s="111"/>
      <c r="AI2" s="112" t="str">
        <f>U3</f>
        <v>Alfred61</v>
      </c>
      <c r="AJ2" s="87">
        <v>1</v>
      </c>
      <c r="AL2" s="181" t="str">
        <f>IF(LEN(N2)=0,"",N2)</f>
        <v>ОЛФП (Одесса)</v>
      </c>
      <c r="AM2" s="182"/>
      <c r="AN2" s="183"/>
      <c r="AO2" s="184" t="str">
        <f>IF(LEN(C2)=0,"",C2)</f>
        <v>2 тур</v>
      </c>
      <c r="AP2" s="181" t="str">
        <f>IF(LEN(U2)=0,"",U2)</f>
        <v>Проф. прогноза</v>
      </c>
      <c r="AQ2" s="182"/>
      <c r="AR2" s="186"/>
    </row>
    <row r="3" spans="2:44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206" t="s">
        <v>5</v>
      </c>
      <c r="D3" s="207"/>
      <c r="E3" s="207"/>
      <c r="F3" s="207"/>
      <c r="G3" s="208"/>
      <c r="H3" s="65" t="s">
        <v>6</v>
      </c>
      <c r="I3" s="66"/>
      <c r="J3" s="66"/>
      <c r="K3" s="36"/>
      <c r="L3" s="42"/>
      <c r="M3" s="201" t="s">
        <v>9</v>
      </c>
      <c r="N3" s="187" t="s">
        <v>87</v>
      </c>
      <c r="O3" s="188"/>
      <c r="P3" s="189"/>
      <c r="Q3" s="78"/>
      <c r="R3" s="79"/>
      <c r="S3" s="79"/>
      <c r="T3" s="79"/>
      <c r="U3" s="187" t="s">
        <v>52</v>
      </c>
      <c r="V3" s="188"/>
      <c r="W3" s="189"/>
      <c r="X3" s="30"/>
      <c r="Y3" s="30"/>
      <c r="Z3" s="36"/>
      <c r="AA3" s="36"/>
      <c r="AB3" s="36"/>
      <c r="AC3" s="156" t="str">
        <f>IF(LEN(N3)=0," ",N3)</f>
        <v>Мачо</v>
      </c>
      <c r="AD3" s="157" t="str">
        <f>IF(LEN(U3)=0," ",U3)</f>
        <v>Alfred61</v>
      </c>
      <c r="AF3" s="91" t="str">
        <f>N3</f>
        <v>Мачо</v>
      </c>
      <c r="AG3" s="88">
        <f>AC9</f>
        <v>0</v>
      </c>
      <c r="AH3" s="111"/>
      <c r="AI3" s="93" t="str">
        <f>U3</f>
        <v>Alfred61</v>
      </c>
      <c r="AJ3" s="88">
        <f>AD9</f>
        <v>0</v>
      </c>
      <c r="AL3" s="115">
        <v>1</v>
      </c>
      <c r="AM3" s="116" t="s">
        <v>14</v>
      </c>
      <c r="AN3" s="117">
        <v>2</v>
      </c>
      <c r="AO3" s="185"/>
      <c r="AP3" s="118">
        <v>1</v>
      </c>
      <c r="AQ3" s="116" t="s">
        <v>14</v>
      </c>
      <c r="AR3" s="119">
        <v>2</v>
      </c>
    </row>
    <row r="4" spans="2:44" ht="13.5" customHeight="1" thickBot="1">
      <c r="B4" s="3" t="str">
        <f>CONCATENATE(CHAR(10),"[b]линия матчей:[/b]",CHAR(10),"[b]1 тайм:[/b]")</f>
        <v>
[b]линия матчей:[/b]
[b]1 тайм:[/b]</v>
      </c>
      <c r="C4" s="97" t="s">
        <v>0</v>
      </c>
      <c r="D4" s="98"/>
      <c r="E4" s="98"/>
      <c r="F4" s="98"/>
      <c r="G4" s="99"/>
      <c r="H4" s="48" t="s">
        <v>6</v>
      </c>
      <c r="I4" s="193" t="s">
        <v>7</v>
      </c>
      <c r="J4" s="194"/>
      <c r="K4" s="41"/>
      <c r="L4" s="41"/>
      <c r="M4" s="202"/>
      <c r="N4" s="198" t="s">
        <v>0</v>
      </c>
      <c r="O4" s="199"/>
      <c r="P4" s="200"/>
      <c r="Q4" s="84" t="s">
        <v>12</v>
      </c>
      <c r="R4" s="204" t="s">
        <v>8</v>
      </c>
      <c r="S4" s="205"/>
      <c r="T4" s="84" t="s">
        <v>12</v>
      </c>
      <c r="U4" s="198" t="s">
        <v>0</v>
      </c>
      <c r="V4" s="199"/>
      <c r="W4" s="200"/>
      <c r="X4" s="35"/>
      <c r="Y4" s="36"/>
      <c r="Z4" s="35"/>
      <c r="AA4" s="35"/>
      <c r="AB4" s="35"/>
      <c r="AC4" s="179" t="s">
        <v>3</v>
      </c>
      <c r="AD4" s="180"/>
      <c r="AF4" s="91" t="str">
        <f>N3</f>
        <v>Мачо</v>
      </c>
      <c r="AG4" s="88">
        <f>AC7</f>
        <v>0</v>
      </c>
      <c r="AH4" s="111"/>
      <c r="AI4" s="93" t="str">
        <f>U3</f>
        <v>Alfred61</v>
      </c>
      <c r="AJ4" s="88">
        <f>AD7</f>
        <v>0</v>
      </c>
      <c r="AL4" s="138">
        <f aca="true" t="shared" si="0" ref="AL4:AN6">IF(SUM(Z5,Z14,Z23,Z32)&gt;0,CONCATENATE("+",SUM(Z5,Z14,Z23,Z32)),SUM(Z5,Z14,Z23,Z32))</f>
        <v>-4</v>
      </c>
      <c r="AM4" s="141">
        <f t="shared" si="0"/>
        <v>-2</v>
      </c>
      <c r="AN4" s="128" t="str">
        <f t="shared" si="0"/>
        <v>+4</v>
      </c>
      <c r="AO4" s="120" t="str">
        <f>IF(LEN(C5)=0,"",C5)</f>
        <v>1. Удинезе - Милан - 8.03. 21:00</v>
      </c>
      <c r="AP4" s="135" t="str">
        <f aca="true" t="shared" si="1" ref="AP4:AR9">IF((-AL4)&gt;0,CONCATENATE("+",-AL4),-AL4)</f>
        <v>+4</v>
      </c>
      <c r="AQ4" s="132" t="str">
        <f t="shared" si="1"/>
        <v>+2</v>
      </c>
      <c r="AR4" s="131">
        <f t="shared" si="1"/>
        <v>-4</v>
      </c>
    </row>
    <row r="5" spans="2:44" ht="13.5" customHeight="1">
      <c r="B5" s="3" t="str">
        <f>IF(L5=0,IF(X5=0,CONCATENATE(C5," - матч перенесен"),CONCATENATE(C5," - ",I5,":",J5)),C5)</f>
        <v>1. Удинезе - Милан - 8.03. 21:00</v>
      </c>
      <c r="C5" s="100" t="s">
        <v>23</v>
      </c>
      <c r="D5" s="101"/>
      <c r="E5" s="101"/>
      <c r="F5" s="101"/>
      <c r="G5" s="102"/>
      <c r="H5" s="48"/>
      <c r="I5" s="21"/>
      <c r="J5" s="24"/>
      <c r="K5" s="44"/>
      <c r="L5" s="20">
        <f>IF(OR(LEN(I5)=0,LEN(J5)=0),1,0)</f>
        <v>1</v>
      </c>
      <c r="M5" s="202"/>
      <c r="N5" s="7">
        <v>2</v>
      </c>
      <c r="O5" s="7">
        <v>3</v>
      </c>
      <c r="P5" s="8">
        <v>8</v>
      </c>
      <c r="Q5" s="9" t="str">
        <f>IF(X5=0,0,IF(X5=1,N5,IF(X5=2,O5,IF(X5=3,P5," "))))</f>
        <v> </v>
      </c>
      <c r="R5" s="10" t="str">
        <f>IF(Y5=0," ",IF(X5=0,0,IF(X5=1,IF(N5&gt;U5,1,0),IF(X5=2,IF(O5&gt;V5,1,0),IF(P5&gt;W5,1,0)))))</f>
        <v> </v>
      </c>
      <c r="S5" s="9" t="str">
        <f>IF(Y5=0," ",IF(X5=0,0,IF(X5=1,IF(N5&lt;U5,1,0),IF(X5=2,IF(O5&lt;V5,1,0),IF(P5&lt;W5,1,0)))))</f>
        <v> </v>
      </c>
      <c r="T5" s="9" t="str">
        <f>IF(X5=0,0,IF(X5=1,U5,IF(X5=2,V5,IF(X5=3,W5," "))))</f>
        <v> </v>
      </c>
      <c r="U5" s="7">
        <v>5</v>
      </c>
      <c r="V5" s="7">
        <v>6</v>
      </c>
      <c r="W5" s="8">
        <v>7</v>
      </c>
      <c r="X5" s="28">
        <f>IF(OR(LEN($I$5)=0,LEN($J$5)=0),"",IF(OR($I$5="-",$J$5="-"),0,IF($I$5=$J$5,2,IF($I$5&gt;$J$5,1,3))))</f>
      </c>
      <c r="Y5" s="20">
        <f>IF(OR(LEN($I$5)=0,LEN($J$5)=0,LEN(N5)=0,LEN(O5)=0,LEN(P5)=0,LEN(U5)=0,LEN(V5)=0,LEN(W5)=0),0,1)</f>
        <v>0</v>
      </c>
      <c r="Z5" s="161">
        <f aca="true" t="shared" si="2" ref="Z5:AB7">IF(N5&gt;U5,1,IF(N5&lt;U5,-1,0))</f>
        <v>-1</v>
      </c>
      <c r="AA5" s="162">
        <f t="shared" si="2"/>
        <v>-1</v>
      </c>
      <c r="AB5" s="163">
        <f t="shared" si="2"/>
        <v>1</v>
      </c>
      <c r="AC5" s="154">
        <f>SUM(R5:R7,R9:R11)</f>
        <v>0</v>
      </c>
      <c r="AD5" s="155">
        <f>SUM(S5:S7,S9:S11)</f>
        <v>0</v>
      </c>
      <c r="AF5" s="91" t="str">
        <f>N3</f>
        <v>Мачо</v>
      </c>
      <c r="AG5" s="88">
        <f>AD7</f>
        <v>0</v>
      </c>
      <c r="AH5" s="111"/>
      <c r="AI5" s="94" t="str">
        <f>U3</f>
        <v>Alfred61</v>
      </c>
      <c r="AJ5" s="88">
        <f>AC7</f>
        <v>0</v>
      </c>
      <c r="AL5" s="139">
        <f t="shared" si="0"/>
        <v>-1</v>
      </c>
      <c r="AM5" s="142" t="str">
        <f t="shared" si="0"/>
        <v>+3</v>
      </c>
      <c r="AN5" s="129" t="str">
        <f t="shared" si="0"/>
        <v>+3</v>
      </c>
      <c r="AO5" s="121" t="str">
        <f>IF(LEN(C6)=0,"",C6)</f>
        <v>2. Нюрнберг - Вердер - 8.03. 21:30</v>
      </c>
      <c r="AP5" s="136" t="str">
        <f t="shared" si="1"/>
        <v>+1</v>
      </c>
      <c r="AQ5" s="133">
        <f t="shared" si="1"/>
        <v>-3</v>
      </c>
      <c r="AR5" s="130">
        <f t="shared" si="1"/>
        <v>-3</v>
      </c>
    </row>
    <row r="6" spans="2:44" ht="13.5" customHeight="1" thickBot="1">
      <c r="B6" s="3" t="str">
        <f>IF(L6=0,IF(X6=0,CONCATENATE(C6," - матч перенесен"),CONCATENATE(C6," - ",I6,":",J6)),C6)</f>
        <v>2. Нюрнберг - Вердер - 8.03. 21:30</v>
      </c>
      <c r="C6" s="100" t="s">
        <v>24</v>
      </c>
      <c r="D6" s="101"/>
      <c r="E6" s="101"/>
      <c r="F6" s="101"/>
      <c r="G6" s="102"/>
      <c r="H6" s="48"/>
      <c r="I6" s="21"/>
      <c r="J6" s="24"/>
      <c r="K6" s="45"/>
      <c r="L6" s="5">
        <f>IF(OR(LEN(I6)=0,LEN(J6)=0),1,0)</f>
        <v>1</v>
      </c>
      <c r="M6" s="202"/>
      <c r="N6" s="7">
        <v>7</v>
      </c>
      <c r="O6" s="7">
        <v>6</v>
      </c>
      <c r="P6" s="8">
        <v>4</v>
      </c>
      <c r="Q6" s="9" t="str">
        <f>IF(X6=0,0,IF(X6=1,N6,IF(X6=2,O6,IF(X6=3,P6," "))))</f>
        <v> </v>
      </c>
      <c r="R6" s="10" t="str">
        <f>IF(Y6=0," ",IF(X6=0,0,IF(X6=1,IF(N6&gt;U6,1,0),IF(X6=2,IF(O6&gt;V6,1,0),IF(P6&gt;W6,1,0)))))</f>
        <v> </v>
      </c>
      <c r="S6" s="9" t="str">
        <f>IF(Y6=0," ",IF(X6=0,0,IF(X6=1,IF(N6&lt;U6,1,0),IF(X6=2,IF(O6&lt;V6,1,0),IF(P6&lt;W6,1,0)))))</f>
        <v> </v>
      </c>
      <c r="T6" s="9" t="str">
        <f>IF(X6=0,0,IF(X6=1,U6,IF(X6=2,V6,IF(X6=3,W6," "))))</f>
        <v> </v>
      </c>
      <c r="U6" s="7">
        <v>8</v>
      </c>
      <c r="V6" s="7">
        <v>3</v>
      </c>
      <c r="W6" s="8">
        <v>2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64">
        <f t="shared" si="2"/>
        <v>-1</v>
      </c>
      <c r="AA6" s="165">
        <f t="shared" si="2"/>
        <v>1</v>
      </c>
      <c r="AB6" s="4">
        <f t="shared" si="2"/>
        <v>1</v>
      </c>
      <c r="AC6" s="179" t="s">
        <v>4</v>
      </c>
      <c r="AD6" s="180"/>
      <c r="AF6" s="91" t="str">
        <f>N3</f>
        <v>Мачо</v>
      </c>
      <c r="AG6" s="88">
        <f>COUNTIF(Q5:Q11,9)</f>
        <v>0</v>
      </c>
      <c r="AH6" s="111"/>
      <c r="AI6" s="93" t="str">
        <f>U3</f>
        <v>Alfred61</v>
      </c>
      <c r="AJ6" s="88">
        <f>COUNTIF(T5:T11,9)</f>
        <v>0</v>
      </c>
      <c r="AL6" s="148">
        <f t="shared" si="0"/>
        <v>-1</v>
      </c>
      <c r="AM6" s="149" t="str">
        <f t="shared" si="0"/>
        <v>+2</v>
      </c>
      <c r="AN6" s="150">
        <f t="shared" si="0"/>
        <v>0</v>
      </c>
      <c r="AO6" s="122" t="str">
        <f>IF(LEN(C7)=0,"",C7)</f>
        <v>3. Сельта - Атлетико - 8.03. 23:00</v>
      </c>
      <c r="AP6" s="151" t="str">
        <f t="shared" si="1"/>
        <v>+1</v>
      </c>
      <c r="AQ6" s="152">
        <f t="shared" si="1"/>
        <v>-2</v>
      </c>
      <c r="AR6" s="153">
        <f t="shared" si="1"/>
        <v>0</v>
      </c>
    </row>
    <row r="7" spans="2:44" ht="13.5" customHeight="1" thickBot="1">
      <c r="B7" s="3" t="str">
        <f>IF(L7=0,IF(X7=0,CONCATENATE(C7," - матч перенесен"),CONCATENATE(C7," - ",I7,":",J7)),C7)</f>
        <v>3. Сельта - Атлетико - 8.03. 23:00</v>
      </c>
      <c r="C7" s="100" t="s">
        <v>25</v>
      </c>
      <c r="D7" s="101"/>
      <c r="E7" s="101"/>
      <c r="F7" s="101"/>
      <c r="G7" s="102"/>
      <c r="H7" s="48"/>
      <c r="I7" s="22"/>
      <c r="J7" s="23"/>
      <c r="K7" s="46"/>
      <c r="L7" s="17">
        <f>IF(OR(LEN(I7)=0,LEN(J7)=0),1,0)</f>
        <v>1</v>
      </c>
      <c r="M7" s="202"/>
      <c r="N7" s="7">
        <v>1</v>
      </c>
      <c r="O7" s="7">
        <v>5</v>
      </c>
      <c r="P7" s="8">
        <v>9</v>
      </c>
      <c r="Q7" s="9" t="str">
        <f>IF(X7=0,0,IF(X7=1,N7,IF(X7=2,O7,IF(X7=3,P7," "))))</f>
        <v> </v>
      </c>
      <c r="R7" s="10" t="str">
        <f>IF(Y7=0," ",IF(X7=0,0,IF(X7=1,IF(N7&gt;U7,1,0),IF(X7=2,IF(O7&gt;V7,1,0),IF(P7&gt;W7,1,0)))))</f>
        <v> </v>
      </c>
      <c r="S7" s="9" t="str">
        <f>IF(Y7=0," ",IF(X7=0,0,IF(X7=1,IF(N7&lt;U7,1,0),IF(X7=2,IF(O7&lt;V7,1,0),IF(P7&lt;W7,1,0)))))</f>
        <v> </v>
      </c>
      <c r="T7" s="9" t="str">
        <f>IF(X7=0,0,IF(X7=1,U7,IF(X7=2,V7,IF(X7=3,W7," "))))</f>
        <v> </v>
      </c>
      <c r="U7" s="7">
        <v>1</v>
      </c>
      <c r="V7" s="7">
        <v>4</v>
      </c>
      <c r="W7" s="8">
        <v>9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66">
        <f t="shared" si="2"/>
        <v>0</v>
      </c>
      <c r="AA7" s="167">
        <f t="shared" si="2"/>
        <v>1</v>
      </c>
      <c r="AB7" s="4">
        <f t="shared" si="2"/>
        <v>0</v>
      </c>
      <c r="AC7" s="154">
        <f>IF(AC5-AD5&gt;0,AC5-AD5,0)</f>
        <v>0</v>
      </c>
      <c r="AD7" s="155">
        <f>IF(AC5-AD5&lt;0,AD5-AC5,0)</f>
        <v>0</v>
      </c>
      <c r="AF7" s="91" t="str">
        <f>N12</f>
        <v>Merhaba</v>
      </c>
      <c r="AG7" s="88">
        <v>1</v>
      </c>
      <c r="AH7" s="111"/>
      <c r="AI7" s="113" t="str">
        <f>U12</f>
        <v>Vjazmitsch</v>
      </c>
      <c r="AJ7" s="88">
        <v>1</v>
      </c>
      <c r="AL7" s="139">
        <f aca="true" t="shared" si="3" ref="AL7:AN9">IF(SUM(Z9,Z18,Z27,Z36)&gt;0,CONCATENATE("+",SUM(Z9,Z18,Z27,Z36)),SUM(Z9,Z18,Z27,Z36))</f>
        <v>0</v>
      </c>
      <c r="AM7" s="142">
        <f t="shared" si="3"/>
        <v>0</v>
      </c>
      <c r="AN7" s="144">
        <f t="shared" si="3"/>
        <v>-1</v>
      </c>
      <c r="AO7" s="120" t="str">
        <f>IF(LEN(C9)=0,"",C9)</f>
        <v>4. Ювентус - Фиорентина - 9.03. 15:30</v>
      </c>
      <c r="AP7" s="136">
        <f t="shared" si="1"/>
        <v>0</v>
      </c>
      <c r="AQ7" s="133">
        <f t="shared" si="1"/>
        <v>0</v>
      </c>
      <c r="AR7" s="130" t="str">
        <f t="shared" si="1"/>
        <v>+1</v>
      </c>
    </row>
    <row r="8" spans="2:44" ht="13.5" customHeight="1" thickBot="1">
      <c r="B8" s="3" t="s">
        <v>11</v>
      </c>
      <c r="C8" s="103" t="s">
        <v>1</v>
      </c>
      <c r="D8" s="104"/>
      <c r="E8" s="104"/>
      <c r="F8" s="104"/>
      <c r="G8" s="105"/>
      <c r="H8" s="48" t="s">
        <v>6</v>
      </c>
      <c r="I8" s="25"/>
      <c r="J8" s="26"/>
      <c r="K8" s="47"/>
      <c r="L8" s="6">
        <f>SUM(L5:L7,L9:L11)</f>
        <v>6</v>
      </c>
      <c r="M8" s="202"/>
      <c r="N8" s="195" t="s">
        <v>1</v>
      </c>
      <c r="O8" s="196"/>
      <c r="P8" s="197"/>
      <c r="Q8" s="19"/>
      <c r="R8" s="83"/>
      <c r="S8" s="77"/>
      <c r="T8" s="19"/>
      <c r="U8" s="195" t="s">
        <v>1</v>
      </c>
      <c r="V8" s="196"/>
      <c r="W8" s="197"/>
      <c r="X8" s="37"/>
      <c r="Y8" s="38"/>
      <c r="Z8" s="38"/>
      <c r="AA8" s="38"/>
      <c r="AB8" s="38"/>
      <c r="AC8" s="173" t="s">
        <v>13</v>
      </c>
      <c r="AD8" s="174"/>
      <c r="AF8" s="91" t="str">
        <f>N12</f>
        <v>Merhaba</v>
      </c>
      <c r="AG8" s="88">
        <f>AC18</f>
        <v>0</v>
      </c>
      <c r="AH8" s="111"/>
      <c r="AI8" s="93" t="str">
        <f>U12</f>
        <v>Vjazmitsch</v>
      </c>
      <c r="AJ8" s="88">
        <f>AD18</f>
        <v>0</v>
      </c>
      <c r="AL8" s="145">
        <f t="shared" si="3"/>
        <v>0</v>
      </c>
      <c r="AM8" s="146" t="str">
        <f t="shared" si="3"/>
        <v>+2</v>
      </c>
      <c r="AN8" s="147">
        <f t="shared" si="3"/>
        <v>0</v>
      </c>
      <c r="AO8" s="121" t="str">
        <f>IF(LEN(C10)=0,"",C10)</f>
        <v>5. Парма - Верона - 9.03. 18:00</v>
      </c>
      <c r="AP8" s="136">
        <f t="shared" si="1"/>
        <v>0</v>
      </c>
      <c r="AQ8" s="133">
        <f t="shared" si="1"/>
        <v>-2</v>
      </c>
      <c r="AR8" s="130">
        <f t="shared" si="1"/>
        <v>0</v>
      </c>
    </row>
    <row r="9" spans="2:44" ht="13.5" customHeight="1" thickBot="1">
      <c r="B9" s="3" t="str">
        <f>IF(L9=0,IF(X9=0,CONCATENATE(C9," - матч перенесен"),CONCATENATE(C9," - ",I9,":",J9)),C9)</f>
        <v>4. Ювентус - Фиорентина - 9.03. 15:30</v>
      </c>
      <c r="C9" s="100" t="s">
        <v>26</v>
      </c>
      <c r="D9" s="101"/>
      <c r="E9" s="101"/>
      <c r="F9" s="101"/>
      <c r="G9" s="102"/>
      <c r="H9" s="48"/>
      <c r="I9" s="21"/>
      <c r="J9" s="24"/>
      <c r="K9" s="45"/>
      <c r="L9" s="20">
        <f>IF(OR(LEN(I9)=0,LEN(J9)=0),1,0)</f>
        <v>1</v>
      </c>
      <c r="M9" s="202"/>
      <c r="N9" s="7">
        <v>9</v>
      </c>
      <c r="O9" s="7">
        <v>2</v>
      </c>
      <c r="P9" s="8">
        <v>1</v>
      </c>
      <c r="Q9" s="9" t="str">
        <f>IF(X9=0,0,IF(X9=1,N9,IF(X9=2,O9,IF(X9=3,P9," "))))</f>
        <v> </v>
      </c>
      <c r="R9" s="10" t="str">
        <f>IF(Y9=0," ",IF(X9=0,0,IF(X9=1,IF(N9&gt;U9,1,0),IF(X9=2,IF(O9&gt;V9,1,0),IF(P9&gt;W9,1,0)))))</f>
        <v> </v>
      </c>
      <c r="S9" s="9" t="str">
        <f>IF(Y9=0," ",IF(X9=0,0,IF(X9=1,IF(N9&lt;U9,1,0),IF(X9=2,IF(O9&lt;V9,1,0),IF(P9&lt;W9,1,0)))))</f>
        <v> </v>
      </c>
      <c r="T9" s="9" t="str">
        <f>IF(X9=0,0,IF(X9=1,U9,IF(X9=2,V9,IF(X9=3,W9," "))))</f>
        <v> </v>
      </c>
      <c r="U9" s="7">
        <v>9</v>
      </c>
      <c r="V9" s="7">
        <v>3</v>
      </c>
      <c r="W9" s="8">
        <v>1</v>
      </c>
      <c r="X9" s="4">
        <f>IF(OR(LEN($I$9)=0,LEN($J$9)=0),"",IF(OR($I$9="-",$J$9="-"),0,IF($I$9=$J$9,2,IF($I$9&gt;$J$9,1,3))))</f>
      </c>
      <c r="Y9" s="20">
        <f>IF(OR(LEN($I$9)=0,LEN($J$9)=0,LEN(N9)=0,LEN(O9)=0,LEN(P9)=0,LEN(U9)=0,LEN(V9)=0,LEN(W9)=0),0,1)</f>
        <v>0</v>
      </c>
      <c r="Z9" s="161">
        <f aca="true" t="shared" si="4" ref="Z9:AB11">IF(N9&gt;U9,1,IF(N9&lt;U9,-1,0))</f>
        <v>0</v>
      </c>
      <c r="AA9" s="162">
        <f t="shared" si="4"/>
        <v>-1</v>
      </c>
      <c r="AB9" s="163">
        <f t="shared" si="4"/>
        <v>0</v>
      </c>
      <c r="AC9" s="154">
        <f>SUM(Q5:Q7,Q9:Q11)</f>
        <v>0</v>
      </c>
      <c r="AD9" s="155">
        <f>SUM(T5:T7,T9:T11)</f>
        <v>0</v>
      </c>
      <c r="AF9" s="91" t="str">
        <f>N12</f>
        <v>Merhaba</v>
      </c>
      <c r="AG9" s="88">
        <f>AC16</f>
        <v>0</v>
      </c>
      <c r="AH9" s="111"/>
      <c r="AI9" s="93" t="str">
        <f>U12</f>
        <v>Vjazmitsch</v>
      </c>
      <c r="AJ9" s="88">
        <f>AD16</f>
        <v>0</v>
      </c>
      <c r="AL9" s="140">
        <f t="shared" si="3"/>
        <v>-4</v>
      </c>
      <c r="AM9" s="143" t="str">
        <f t="shared" si="3"/>
        <v>+1</v>
      </c>
      <c r="AN9" s="125" t="str">
        <f t="shared" si="3"/>
        <v>+1</v>
      </c>
      <c r="AO9" s="123" t="str">
        <f>IF(LEN(C11)=0,"",C11)</f>
        <v>6. Лорьян - Сент-Этьен - 9.03. 20:00</v>
      </c>
      <c r="AP9" s="137" t="str">
        <f t="shared" si="1"/>
        <v>+4</v>
      </c>
      <c r="AQ9" s="134">
        <f t="shared" si="1"/>
        <v>-1</v>
      </c>
      <c r="AR9" s="127">
        <f t="shared" si="1"/>
        <v>-1</v>
      </c>
    </row>
    <row r="10" spans="2:41" ht="13.5" customHeight="1" thickTop="1">
      <c r="B10" s="3" t="str">
        <f>IF(L10=0,IF(X10=0,CONCATENATE(C10," - матч перенесен"),CONCATENATE(C10," - ",I10,":",J10)),C10)</f>
        <v>5. Парма - Верона - 9.03. 18:00</v>
      </c>
      <c r="C10" s="100" t="s">
        <v>27</v>
      </c>
      <c r="D10" s="101"/>
      <c r="E10" s="101"/>
      <c r="F10" s="101"/>
      <c r="G10" s="102"/>
      <c r="H10" s="48"/>
      <c r="I10" s="21"/>
      <c r="J10" s="24"/>
      <c r="K10" s="45"/>
      <c r="L10" s="5">
        <f>IF(OR(LEN(I10)=0,LEN(J10)=0),1,0)</f>
        <v>1</v>
      </c>
      <c r="M10" s="202"/>
      <c r="N10" s="7">
        <v>8</v>
      </c>
      <c r="O10" s="7">
        <v>5</v>
      </c>
      <c r="P10" s="8">
        <v>3</v>
      </c>
      <c r="Q10" s="9" t="str">
        <f>IF(X10=0,0,IF(X10=1,N10,IF(X10=2,O10,IF(X10=3,P10," "))))</f>
        <v> </v>
      </c>
      <c r="R10" s="10" t="str">
        <f>IF(Y10=0," ",IF(X10=0,0,IF(X10=1,IF(N10&gt;U10,1,0),IF(X10=2,IF(O10&gt;V10,1,0),IF(P10&gt;W10,1,0)))))</f>
        <v> </v>
      </c>
      <c r="S10" s="9" t="str">
        <f>IF(Y10=0," ",IF(X10=0,0,IF(X10=1,IF(N10&lt;U10,1,0),IF(X10=2,IF(O10&lt;V10,1,0),IF(P10&lt;W10,1,0)))))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8</v>
      </c>
      <c r="V10" s="7">
        <v>4</v>
      </c>
      <c r="W10" s="8">
        <v>2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64">
        <f t="shared" si="4"/>
        <v>0</v>
      </c>
      <c r="AA10" s="165">
        <f t="shared" si="4"/>
        <v>1</v>
      </c>
      <c r="AB10" s="4">
        <f t="shared" si="4"/>
        <v>1</v>
      </c>
      <c r="AC10" s="158"/>
      <c r="AD10" s="159"/>
      <c r="AF10" s="91" t="str">
        <f>N12</f>
        <v>Merhaba</v>
      </c>
      <c r="AG10" s="88">
        <f>AD16</f>
        <v>0</v>
      </c>
      <c r="AH10" s="111"/>
      <c r="AI10" s="94" t="str">
        <f>U12</f>
        <v>Vjazmitsch</v>
      </c>
      <c r="AJ10" s="88">
        <f>AC16</f>
        <v>0</v>
      </c>
      <c r="AO10" s="126"/>
    </row>
    <row r="11" spans="2:36" ht="13.5" customHeight="1" thickBot="1">
      <c r="B11" s="3" t="str">
        <f>IF(L11=0,IF(X11=0,CONCATENATE(C11," - матч перенесен"),CONCATENATE(C11," - ",I11,":",J11)),C11)</f>
        <v>6. Лорьян - Сент-Этьен - 9.03. 20:00</v>
      </c>
      <c r="C11" s="106" t="s">
        <v>28</v>
      </c>
      <c r="D11" s="107"/>
      <c r="E11" s="107"/>
      <c r="F11" s="107"/>
      <c r="G11" s="108"/>
      <c r="H11" s="48"/>
      <c r="I11" s="22"/>
      <c r="J11" s="23"/>
      <c r="K11" s="44"/>
      <c r="L11" s="17">
        <f>IF(OR(LEN(I11)=0,LEN(J11)=0),1,0)</f>
        <v>1</v>
      </c>
      <c r="M11" s="202"/>
      <c r="N11" s="7">
        <v>4</v>
      </c>
      <c r="O11" s="7">
        <v>7</v>
      </c>
      <c r="P11" s="8">
        <v>6</v>
      </c>
      <c r="Q11" s="9" t="str">
        <f>IF(X11=0,0,IF(X11=1,N11,IF(X11=2,O11,IF(X11=3,P11," "))))</f>
        <v> </v>
      </c>
      <c r="R11" s="10" t="str">
        <f>IF(Y11=0," ",IF(X11=0,0,IF(X11=1,IF(N11&gt;U11,1,0),IF(X11=2,IF(O11&gt;V11,1,0),IF(P11&gt;W11,1,0)))))</f>
        <v> </v>
      </c>
      <c r="S11" s="9" t="str">
        <f>IF(Y11=0," ",IF(X11=0,0,IF(X11=1,IF(N11&lt;U11,1,0),IF(X11=2,IF(O11&lt;V11,1,0),IF(P11&lt;W11,1,0)))))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6</v>
      </c>
      <c r="V11" s="7">
        <v>5</v>
      </c>
      <c r="W11" s="8">
        <v>7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168">
        <f t="shared" si="4"/>
        <v>-1</v>
      </c>
      <c r="AA11" s="169">
        <f t="shared" si="4"/>
        <v>1</v>
      </c>
      <c r="AB11" s="170">
        <f t="shared" si="4"/>
        <v>-1</v>
      </c>
      <c r="AC11" s="39"/>
      <c r="AD11" s="40"/>
      <c r="AF11" s="91" t="str">
        <f>N12</f>
        <v>Merhaba</v>
      </c>
      <c r="AG11" s="88">
        <f>COUNTIF(Q14:Q20,9)</f>
        <v>0</v>
      </c>
      <c r="AH11" s="111"/>
      <c r="AI11" s="93" t="str">
        <f>U12</f>
        <v>Vjazmitsch</v>
      </c>
      <c r="AJ11" s="88">
        <f>COUNTIF(T14:T20,9)</f>
        <v>0</v>
      </c>
    </row>
    <row r="12" spans="2:36" ht="13.5" customHeight="1" thickBot="1">
      <c r="B12" s="95" t="str">
        <f>CONCATENATE(CHAR(10),"[b]Линия 1. [color=#FF0000][u]",AC3," ",CHAR(150)," ",AD3,"[/u] - ",AC5,":",AD5," [/color] (разница ",AC7,":",AD7,") (",AC9,"-",AD9,")[/b]")</f>
        <v>
[b]Линия 1. [color=#FF0000][u]Мачо – Alfred61[/u] - 0:0 [/color] (разница 0:0) (0-0)[/b]</v>
      </c>
      <c r="C12" s="215" t="str">
        <f>IF(LEN(N2)=0," ",N2)</f>
        <v>ОЛФП (Одесса)</v>
      </c>
      <c r="D12" s="216"/>
      <c r="E12" s="216"/>
      <c r="F12" s="216"/>
      <c r="G12" s="73" t="str">
        <f>IF(LEN(U2)=0," ",U2)</f>
        <v>Проф. прогноза</v>
      </c>
      <c r="H12" s="57"/>
      <c r="I12" s="36"/>
      <c r="J12" s="36"/>
      <c r="K12" s="36"/>
      <c r="L12" s="58"/>
      <c r="M12" s="202"/>
      <c r="N12" s="187" t="s">
        <v>88</v>
      </c>
      <c r="O12" s="188"/>
      <c r="P12" s="189"/>
      <c r="Q12" s="32"/>
      <c r="R12" s="32"/>
      <c r="S12" s="32"/>
      <c r="T12" s="32"/>
      <c r="U12" s="187" t="s">
        <v>53</v>
      </c>
      <c r="V12" s="188"/>
      <c r="W12" s="189"/>
      <c r="X12" s="54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54"/>
      <c r="Z12" s="55"/>
      <c r="AA12" s="55"/>
      <c r="AB12" s="55"/>
      <c r="AC12" s="156" t="str">
        <f>IF(LEN(N12)=0," ",N12)</f>
        <v>Merhaba</v>
      </c>
      <c r="AD12" s="157" t="str">
        <f>IF(LEN(U12)=0," ",U12)</f>
        <v>Vjazmitsch</v>
      </c>
      <c r="AF12" s="91" t="str">
        <f>N21</f>
        <v>Mishgan</v>
      </c>
      <c r="AG12" s="88">
        <v>1</v>
      </c>
      <c r="AH12" s="111"/>
      <c r="AI12" s="113" t="str">
        <f>U21</f>
        <v>Горобец</v>
      </c>
      <c r="AJ12" s="88">
        <v>1</v>
      </c>
    </row>
    <row r="13" spans="2:36" ht="13.5" customHeight="1" thickBot="1">
      <c r="B13" s="95" t="str">
        <f>CONCATENATE("[b]Прогнозы: ",CHAR(10),"1 тайм:[/b]",CHAR(10),"1. ",N5,"-",O5,"-",P5," || ",U5,"-",V5,"-",W5)</f>
        <v>[b]Прогнозы: 
1 тайм:[/b]
1. 2-3-8 || 5-6-7</v>
      </c>
      <c r="C13" s="190" t="s">
        <v>2</v>
      </c>
      <c r="D13" s="191"/>
      <c r="E13" s="191"/>
      <c r="F13" s="191"/>
      <c r="G13" s="192"/>
      <c r="H13" s="60"/>
      <c r="I13" s="49"/>
      <c r="J13" s="49"/>
      <c r="K13" s="49"/>
      <c r="L13" s="43"/>
      <c r="M13" s="202"/>
      <c r="N13" s="198" t="s">
        <v>0</v>
      </c>
      <c r="O13" s="199"/>
      <c r="P13" s="200"/>
      <c r="Q13" s="84" t="s">
        <v>12</v>
      </c>
      <c r="R13" s="204" t="s">
        <v>8</v>
      </c>
      <c r="S13" s="205"/>
      <c r="T13" s="84" t="s">
        <v>12</v>
      </c>
      <c r="U13" s="198" t="s">
        <v>0</v>
      </c>
      <c r="V13" s="199"/>
      <c r="W13" s="200"/>
      <c r="X13" s="55"/>
      <c r="Y13" s="49"/>
      <c r="Z13" s="35"/>
      <c r="AA13" s="35"/>
      <c r="AB13" s="35"/>
      <c r="AC13" s="179" t="s">
        <v>3</v>
      </c>
      <c r="AD13" s="180"/>
      <c r="AF13" s="91" t="str">
        <f>N21</f>
        <v>Mishgan</v>
      </c>
      <c r="AG13" s="88">
        <f>AC27</f>
        <v>0</v>
      </c>
      <c r="AH13" s="111"/>
      <c r="AI13" s="93" t="str">
        <f>U21</f>
        <v>Горобец</v>
      </c>
      <c r="AJ13" s="88">
        <f>AD27</f>
        <v>0</v>
      </c>
    </row>
    <row r="14" spans="2:36" ht="13.5" customHeight="1" thickBot="1">
      <c r="B14" s="95" t="str">
        <f>CONCATENATE("2. ",N6,"-",O6,"-",P6," || ",U6,"-",V6,"-",W6,CHAR(10),"3. ",N7,"-",O7,"-",P7," || ",U7,"-",V7,"-",W7)</f>
        <v>2. 7-6-4 || 8-3-2
3. 1-5-9 || 1-4-9</v>
      </c>
      <c r="C14" s="217">
        <f>SUM(AC7,AC16,AC25,AC34)</f>
        <v>0</v>
      </c>
      <c r="D14" s="218"/>
      <c r="E14" s="218"/>
      <c r="F14" s="218"/>
      <c r="G14" s="73">
        <f>SUM(AD7,AD16,AD25,AD34)</f>
        <v>0</v>
      </c>
      <c r="H14" s="60"/>
      <c r="I14" s="49"/>
      <c r="J14" s="49"/>
      <c r="K14" s="49"/>
      <c r="L14" s="43"/>
      <c r="M14" s="202"/>
      <c r="N14" s="7">
        <v>3</v>
      </c>
      <c r="O14" s="7">
        <v>5</v>
      </c>
      <c r="P14" s="8">
        <v>8</v>
      </c>
      <c r="Q14" s="9" t="str">
        <f>IF(X14=0,0,IF(X14=1,N14,IF(X14=2,O14,IF(X14=3,P14," "))))</f>
        <v> </v>
      </c>
      <c r="R14" s="10" t="str">
        <f>IF(Y14=0," ",IF(X14=0,0,IF(X14=1,IF(N14&gt;U14,1,0),IF(X14=2,IF(O14&gt;V14,1,0),IF(P14&gt;W14,1,0)))))</f>
        <v> </v>
      </c>
      <c r="S14" s="9" t="str">
        <f>IF(Y14=0," ",IF(X14=0,0,IF(X14=1,IF(N14&lt;U14,1,0),IF(X14=2,IF(O14&lt;V14,1,0),IF(P14&lt;W14,1,0)))))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5</v>
      </c>
      <c r="V14" s="7">
        <v>7</v>
      </c>
      <c r="W14" s="8">
        <v>6</v>
      </c>
      <c r="X14" s="28">
        <f>IF(OR(LEN($I$5)=0,LEN($J$5)=0),"",IF(OR($I$5="-",$J$5="-"),0,IF($I$5=$J$5,2,IF($I$5&gt;$J$5,1,3))))</f>
      </c>
      <c r="Y14" s="20">
        <f>IF(OR(LEN($I$5)=0,LEN($J$5)=0,LEN(N14)=0,LEN(O14)=0,LEN(P14)=0,LEN(U14)=0,LEN(V14)=0,LEN(W14)=0),0,1)</f>
        <v>0</v>
      </c>
      <c r="Z14" s="161">
        <f aca="true" t="shared" si="5" ref="Z14:AB16">IF(N14&gt;U14,1,IF(N14&lt;U14,-1,0))</f>
        <v>-1</v>
      </c>
      <c r="AA14" s="162">
        <f t="shared" si="5"/>
        <v>-1</v>
      </c>
      <c r="AB14" s="163">
        <f t="shared" si="5"/>
        <v>1</v>
      </c>
      <c r="AC14" s="154">
        <f>SUM(R14:R16,R18:R20)</f>
        <v>0</v>
      </c>
      <c r="AD14" s="155">
        <f>SUM(S14:S16,S18:S20)</f>
        <v>0</v>
      </c>
      <c r="AF14" s="91" t="str">
        <f>N21</f>
        <v>Mishgan</v>
      </c>
      <c r="AG14" s="88">
        <f>AC25</f>
        <v>0</v>
      </c>
      <c r="AH14" s="111"/>
      <c r="AI14" s="93" t="str">
        <f>U21</f>
        <v>Горобец</v>
      </c>
      <c r="AJ14" s="88">
        <f>AD25</f>
        <v>0</v>
      </c>
    </row>
    <row r="15" spans="2:36" ht="13.5" customHeight="1">
      <c r="B15" s="95" t="str">
        <f>CONCATENATE("[b]2 тайм:[/b]",CHAR(10),"4. ",N9,"-",O9,"-",P9," || ",U9,"-",V9,"-",W9,CHAR(10),"5. ",N10,"-",O10,"-",P10," || ",U10,"-",V10,"-",W10)</f>
        <v>[b]2 тайм:[/b]
4. 9-2-1 || 9-3-1
5. 8-5-3 || 8-4-2</v>
      </c>
      <c r="C15" s="190" t="s">
        <v>13</v>
      </c>
      <c r="D15" s="191"/>
      <c r="E15" s="191"/>
      <c r="F15" s="191"/>
      <c r="G15" s="192"/>
      <c r="H15" s="61"/>
      <c r="I15" s="59"/>
      <c r="J15" s="59"/>
      <c r="K15" s="59"/>
      <c r="L15" s="62"/>
      <c r="M15" s="202"/>
      <c r="N15" s="7">
        <v>7</v>
      </c>
      <c r="O15" s="7">
        <v>6</v>
      </c>
      <c r="P15" s="8">
        <v>2</v>
      </c>
      <c r="Q15" s="9" t="str">
        <f>IF(X15=0,0,IF(X15=1,N15,IF(X15=2,O15,IF(X15=3,P15," "))))</f>
        <v> </v>
      </c>
      <c r="R15" s="10" t="str">
        <f>IF(Y15=0," ",IF(X15=0,0,IF(X15=1,IF(N15&gt;U15,1,0),IF(X15=2,IF(O15&gt;V15,1,0),IF(P15&gt;W15,1,0)))))</f>
        <v> </v>
      </c>
      <c r="S15" s="9" t="str">
        <f>IF(Y15=0," ",IF(X15=0,0,IF(X15=1,IF(N15&lt;U15,1,0),IF(X15=2,IF(O15&lt;V15,1,0),IF(P15&lt;W15,1,0)))))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8</v>
      </c>
      <c r="V15" s="7">
        <v>4</v>
      </c>
      <c r="W15" s="8">
        <v>2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64">
        <f t="shared" si="5"/>
        <v>-1</v>
      </c>
      <c r="AA15" s="165">
        <f t="shared" si="5"/>
        <v>1</v>
      </c>
      <c r="AB15" s="4">
        <f t="shared" si="5"/>
        <v>0</v>
      </c>
      <c r="AC15" s="179" t="s">
        <v>4</v>
      </c>
      <c r="AD15" s="180"/>
      <c r="AF15" s="91" t="str">
        <f>N21</f>
        <v>Mishgan</v>
      </c>
      <c r="AG15" s="88">
        <f>AD25</f>
        <v>0</v>
      </c>
      <c r="AH15" s="111"/>
      <c r="AI15" s="94" t="str">
        <f>U21</f>
        <v>Горобец</v>
      </c>
      <c r="AJ15" s="88">
        <f>AC25</f>
        <v>0</v>
      </c>
    </row>
    <row r="16" spans="1:36" ht="13.5" customHeight="1" thickBot="1">
      <c r="A16" s="13"/>
      <c r="B16" s="95" t="str">
        <f>CONCATENATE("6. ",N11,"-",O11,"-",P11," || ",U11,"-",V11,"-",W11)</f>
        <v>6. 4-7-6 || 6-5-7</v>
      </c>
      <c r="C16" s="217">
        <f>SUM(AC9,AC18,AC27,AC36)</f>
        <v>0</v>
      </c>
      <c r="D16" s="218"/>
      <c r="E16" s="218"/>
      <c r="F16" s="218"/>
      <c r="G16" s="73">
        <f>SUM(AD9,AD18,AD27,AD36)</f>
        <v>0</v>
      </c>
      <c r="H16" s="64"/>
      <c r="I16" s="63"/>
      <c r="J16" s="63"/>
      <c r="K16" s="63"/>
      <c r="L16" s="63"/>
      <c r="M16" s="202"/>
      <c r="N16" s="7">
        <v>1</v>
      </c>
      <c r="O16" s="7">
        <v>4</v>
      </c>
      <c r="P16" s="8">
        <v>9</v>
      </c>
      <c r="Q16" s="9" t="str">
        <f>IF(X16=0,0,IF(X16=1,N16,IF(X16=2,O16,IF(X16=3,P16," "))))</f>
        <v> </v>
      </c>
      <c r="R16" s="10" t="str">
        <f>IF(Y16=0," ",IF(X16=0,0,IF(X16=1,IF(N16&gt;U16,1,0),IF(X16=2,IF(O16&gt;V16,1,0),IF(P16&gt;W16,1,0)))))</f>
        <v> </v>
      </c>
      <c r="S16" s="9" t="str">
        <f>IF(Y16=0," ",IF(X16=0,0,IF(X16=1,IF(N16&lt;U16,1,0),IF(X16=2,IF(O16&lt;V16,1,0),IF(P16&lt;W16,1,0)))))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1</v>
      </c>
      <c r="V16" s="7">
        <v>3</v>
      </c>
      <c r="W16" s="8">
        <v>9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66">
        <f t="shared" si="5"/>
        <v>0</v>
      </c>
      <c r="AA16" s="167">
        <f t="shared" si="5"/>
        <v>1</v>
      </c>
      <c r="AB16" s="4">
        <f t="shared" si="5"/>
        <v>0</v>
      </c>
      <c r="AC16" s="154">
        <f>IF(AC14-AD14&gt;0,AC14-AD14,0)</f>
        <v>0</v>
      </c>
      <c r="AD16" s="155">
        <f>IF(AC14-AD14&lt;0,AD14-AC14,0)</f>
        <v>0</v>
      </c>
      <c r="AF16" s="91" t="str">
        <f>N21</f>
        <v>Mishgan</v>
      </c>
      <c r="AG16" s="88">
        <f>COUNTIF(Q23:Q29,9)</f>
        <v>0</v>
      </c>
      <c r="AH16" s="111"/>
      <c r="AI16" s="93" t="str">
        <f>U21</f>
        <v>Горобец</v>
      </c>
      <c r="AJ16" s="88">
        <f>COUNTIF(T23:T29,9)</f>
        <v>0</v>
      </c>
    </row>
    <row r="17" spans="1:36" ht="13.5" customHeight="1" thickBot="1">
      <c r="A17" s="13"/>
      <c r="B17" s="95" t="str">
        <f>CONCATENATE(CHAR(10),"[b]Линия 2. [color=#FF0000][u]",AC12," ",CHAR(150)," ",AD12,"[/u] - ",AC14,":",AD14," [/color] (разница ",AC16,":",AD16,") (",AC18,"-",AD18,")[/b]")</f>
        <v>
[b]Линия 2. [color=#FF0000][u]Merhaba – Vjazmitsch[/u] - 0:0 [/color] (разница 0:0) (0-0)[/b]</v>
      </c>
      <c r="C17" s="63" t="s">
        <v>6</v>
      </c>
      <c r="D17" s="63"/>
      <c r="E17" s="63"/>
      <c r="F17" s="63"/>
      <c r="G17" s="63"/>
      <c r="H17" s="64"/>
      <c r="I17" s="63"/>
      <c r="J17" s="63"/>
      <c r="K17" s="63"/>
      <c r="L17" s="63"/>
      <c r="M17" s="202"/>
      <c r="N17" s="195" t="s">
        <v>1</v>
      </c>
      <c r="O17" s="196"/>
      <c r="P17" s="197"/>
      <c r="Q17" s="19"/>
      <c r="R17" s="83"/>
      <c r="S17" s="77"/>
      <c r="T17" s="19"/>
      <c r="U17" s="195" t="s">
        <v>1</v>
      </c>
      <c r="V17" s="196"/>
      <c r="W17" s="197"/>
      <c r="X17" s="27"/>
      <c r="Y17" s="15"/>
      <c r="Z17" s="38"/>
      <c r="AA17" s="38"/>
      <c r="AB17" s="38"/>
      <c r="AC17" s="173" t="s">
        <v>13</v>
      </c>
      <c r="AD17" s="174"/>
      <c r="AF17" s="91" t="str">
        <f>N30</f>
        <v>Sana21</v>
      </c>
      <c r="AG17" s="88">
        <v>1</v>
      </c>
      <c r="AH17" s="111"/>
      <c r="AI17" s="113" t="str">
        <f>U30</f>
        <v>amelin</v>
      </c>
      <c r="AJ17" s="88">
        <v>1</v>
      </c>
    </row>
    <row r="18" spans="1:36" ht="13.5" customHeight="1">
      <c r="A18" s="13"/>
      <c r="B18" s="95" t="str">
        <f>CONCATENATE("[b]Прогнозы: ",CHAR(10),"1 тайм:[/b]",CHAR(10),"1. ",N14,"-",O14,"-",P14," || ",U14,"-",V14,"-",W14)</f>
        <v>[b]Прогнозы: 
1 тайм:[/b]
1. 3-5-8 || 5-7-6</v>
      </c>
      <c r="C18" s="49" t="s">
        <v>6</v>
      </c>
      <c r="D18" s="49"/>
      <c r="E18" s="49"/>
      <c r="F18" s="49"/>
      <c r="G18" s="49"/>
      <c r="H18" s="49"/>
      <c r="I18" s="49"/>
      <c r="J18" s="49"/>
      <c r="K18" s="49"/>
      <c r="L18" s="49"/>
      <c r="M18" s="202"/>
      <c r="N18" s="7">
        <v>9</v>
      </c>
      <c r="O18" s="7">
        <v>3</v>
      </c>
      <c r="P18" s="8">
        <v>1</v>
      </c>
      <c r="Q18" s="9" t="str">
        <f>IF(X18=0,0,IF(X18=1,N18,IF(X18=2,O18,IF(X18=3,P18," "))))</f>
        <v> </v>
      </c>
      <c r="R18" s="10" t="str">
        <f>IF(Y18=0," ",IF(X18=0,0,IF(X18=1,IF(N18&gt;U18,1,0),IF(X18=2,IF(O18&gt;V18,1,0),IF(P18&gt;W18,1,0)))))</f>
        <v> </v>
      </c>
      <c r="S18" s="9" t="str">
        <f>IF(Y18=0," ",IF(X18=0,0,IF(X18=1,IF(N18&lt;U18,1,0),IF(X18=2,IF(O18&lt;V18,1,0),IF(P18&lt;W18,1,0)))))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9</v>
      </c>
      <c r="V18" s="7">
        <v>2</v>
      </c>
      <c r="W18" s="8">
        <v>1</v>
      </c>
      <c r="X18" s="4">
        <f>IF(OR(LEN($I$9)=0,LEN($J$9)=0),"",IF(OR($I$9="-",$J$9="-"),0,IF($I$9=$J$9,2,IF($I$9&gt;$J$9,1,3))))</f>
      </c>
      <c r="Y18" s="20">
        <f>IF(OR(LEN($I$9)=0,LEN($J$9)=0,LEN(N18)=0,LEN(O18)=0,LEN(P18)=0,LEN(U18)=0,LEN(V18)=0,LEN(W18)=0),0,1)</f>
        <v>0</v>
      </c>
      <c r="Z18" s="161">
        <f aca="true" t="shared" si="6" ref="Z18:AB20">IF(N18&gt;U18,1,IF(N18&lt;U18,-1,0))</f>
        <v>0</v>
      </c>
      <c r="AA18" s="162">
        <f t="shared" si="6"/>
        <v>1</v>
      </c>
      <c r="AB18" s="163">
        <f t="shared" si="6"/>
        <v>0</v>
      </c>
      <c r="AC18" s="154">
        <f>SUM(Q14:Q16,Q18:Q20)</f>
        <v>0</v>
      </c>
      <c r="AD18" s="155">
        <f>SUM(T14:T16,T18:T20)</f>
        <v>0</v>
      </c>
      <c r="AF18" s="91" t="str">
        <f>N30</f>
        <v>Sana21</v>
      </c>
      <c r="AG18" s="88">
        <f>AC36</f>
        <v>0</v>
      </c>
      <c r="AH18" s="111"/>
      <c r="AI18" s="93" t="str">
        <f>U30</f>
        <v>amelin</v>
      </c>
      <c r="AJ18" s="88">
        <f>AD36</f>
        <v>0</v>
      </c>
    </row>
    <row r="19" spans="1:36" ht="13.5" customHeight="1">
      <c r="A19" s="13"/>
      <c r="B19" s="95" t="str">
        <f>CONCATENATE("2. ",N15,"-",O15,"-",P15," || ",U15,"-",V15,"-",W15,CHAR(10),"3. ",N16,"-",O16,"-",P16," || ",U16,"-",V16,"-",W16)</f>
        <v>2. 7-6-2 || 8-4-2
3. 1-4-9 || 1-3-9</v>
      </c>
      <c r="C19" s="49" t="s">
        <v>6</v>
      </c>
      <c r="D19" s="49"/>
      <c r="E19" s="49"/>
      <c r="F19" s="49"/>
      <c r="G19" s="49"/>
      <c r="H19" s="49"/>
      <c r="I19" s="49"/>
      <c r="J19" s="49"/>
      <c r="K19" s="49"/>
      <c r="L19" s="49"/>
      <c r="M19" s="202"/>
      <c r="N19" s="7">
        <v>8</v>
      </c>
      <c r="O19" s="7">
        <v>5</v>
      </c>
      <c r="P19" s="8">
        <v>2</v>
      </c>
      <c r="Q19" s="9" t="str">
        <f>IF(X19=0,0,IF(X19=1,N19,IF(X19=2,O19,IF(X19=3,P19," "))))</f>
        <v> </v>
      </c>
      <c r="R19" s="10" t="str">
        <f>IF(Y19=0," ",IF(X19=0,0,IF(X19=1,IF(N19&gt;U19,1,0),IF(X19=2,IF(O19&gt;V19,1,0),IF(P19&gt;W19,1,0)))))</f>
        <v> </v>
      </c>
      <c r="S19" s="9" t="str">
        <f>IF(Y19=0," ",IF(X19=0,0,IF(X19=1,IF(N19&lt;U19,1,0),IF(X19=2,IF(O19&lt;V19,1,0),IF(P19&lt;W19,1,0)))))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8</v>
      </c>
      <c r="V19" s="7">
        <v>4</v>
      </c>
      <c r="W19" s="8">
        <v>3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164">
        <f t="shared" si="6"/>
        <v>0</v>
      </c>
      <c r="AA19" s="165">
        <f t="shared" si="6"/>
        <v>1</v>
      </c>
      <c r="AB19" s="4">
        <f t="shared" si="6"/>
        <v>-1</v>
      </c>
      <c r="AC19" s="49"/>
      <c r="AD19" s="50"/>
      <c r="AF19" s="91" t="str">
        <f>N30</f>
        <v>Sana21</v>
      </c>
      <c r="AG19" s="88">
        <f>AC34</f>
        <v>0</v>
      </c>
      <c r="AH19" s="111"/>
      <c r="AI19" s="93" t="str">
        <f>U30</f>
        <v>amelin</v>
      </c>
      <c r="AJ19" s="88">
        <f>AD34</f>
        <v>0</v>
      </c>
    </row>
    <row r="20" spans="1:36" ht="13.5" customHeight="1" thickBot="1">
      <c r="A20" s="13"/>
      <c r="B20" s="95" t="str">
        <f>CONCATENATE("[b]2 тайм:[/b]",CHAR(10),"4. ",N18,"-",O18,"-",P18," || ",U18,"-",V18,"-",W18,CHAR(10),"5. ",N19,"-",O19,"-",P19," || ",U19,"-",V19,"-",W19)</f>
        <v>[b]2 тайм:[/b]
4. 9-3-1 || 9-2-1
5. 8-5-2 || 8-4-3</v>
      </c>
      <c r="C20" s="49" t="s">
        <v>6</v>
      </c>
      <c r="D20" s="49"/>
      <c r="E20" s="49"/>
      <c r="F20" s="49"/>
      <c r="G20" s="49"/>
      <c r="H20" s="49"/>
      <c r="I20" s="49"/>
      <c r="J20" s="49"/>
      <c r="K20" s="49"/>
      <c r="L20" s="49"/>
      <c r="M20" s="202"/>
      <c r="N20" s="171">
        <v>4</v>
      </c>
      <c r="O20" s="7">
        <v>6</v>
      </c>
      <c r="P20" s="8">
        <v>7</v>
      </c>
      <c r="Q20" s="9" t="str">
        <f>IF(X20=0,0,IF(X20=1,N20,IF(X20=2,O20,IF(X20=3,P20," "))))</f>
        <v> </v>
      </c>
      <c r="R20" s="10" t="str">
        <f>IF(Y20=0," ",IF(X20=0,0,IF(X20=1,IF(N20&gt;U20,1,0),IF(X20=2,IF(O20&gt;V20,1,0),IF(P20&gt;W20,1,0)))))</f>
        <v> </v>
      </c>
      <c r="S20" s="9" t="str">
        <f>IF(Y20=0," ",IF(X20=0,0,IF(X20=1,IF(N20&lt;U20,1,0),IF(X20=2,IF(O20&lt;V20,1,0),IF(P20&lt;W20,1,0)))))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5</v>
      </c>
      <c r="V20" s="7">
        <v>7</v>
      </c>
      <c r="W20" s="8">
        <v>6</v>
      </c>
      <c r="X20" s="29">
        <f>IF(OR(LEN($I$11)=0,LEN($J$11)=0),"",IF(OR($I$11="-",$J$11="-"),0,IF($I$11=$J$11,2,IF($I$11&gt;$J$11,1,3))))</f>
      </c>
      <c r="Y20" s="18">
        <f>IF(OR(LEN($I$11)=0,LEN($J$11)=0,LEN(N20)=0,LEN(O20)=0,LEN(P20)=0,LEN(U20)=0,LEN(V20)=0,LEN(W20)=0),0,1)</f>
        <v>0</v>
      </c>
      <c r="Z20" s="168">
        <f t="shared" si="6"/>
        <v>-1</v>
      </c>
      <c r="AA20" s="169">
        <f t="shared" si="6"/>
        <v>-1</v>
      </c>
      <c r="AB20" s="170">
        <f t="shared" si="6"/>
        <v>1</v>
      </c>
      <c r="AC20" s="51"/>
      <c r="AD20" s="52"/>
      <c r="AF20" s="91" t="str">
        <f>N30</f>
        <v>Sana21</v>
      </c>
      <c r="AG20" s="88">
        <f>AD34</f>
        <v>0</v>
      </c>
      <c r="AH20" s="111"/>
      <c r="AI20" s="94" t="str">
        <f>U30</f>
        <v>amelin</v>
      </c>
      <c r="AJ20" s="88">
        <f>AC34</f>
        <v>0</v>
      </c>
    </row>
    <row r="21" spans="1:36" ht="13.5" customHeight="1" thickBot="1">
      <c r="A21" s="13"/>
      <c r="B21" s="95" t="str">
        <f>CONCATENATE("6. ",N20,"-",O20,"-",P20," || ",U20,"-",V20,"-",W20)</f>
        <v>6. 4-6-7 || 5-7-6</v>
      </c>
      <c r="C21" s="49" t="s">
        <v>6</v>
      </c>
      <c r="D21" s="49"/>
      <c r="E21" s="49"/>
      <c r="F21" s="49"/>
      <c r="G21" s="49"/>
      <c r="H21" s="49"/>
      <c r="I21" s="49"/>
      <c r="J21" s="49"/>
      <c r="K21" s="49"/>
      <c r="L21" s="49"/>
      <c r="M21" s="202"/>
      <c r="N21" s="187" t="s">
        <v>89</v>
      </c>
      <c r="O21" s="188"/>
      <c r="P21" s="189"/>
      <c r="Q21" s="32"/>
      <c r="R21" s="32"/>
      <c r="S21" s="32"/>
      <c r="T21" s="32"/>
      <c r="U21" s="187" t="s">
        <v>54</v>
      </c>
      <c r="V21" s="188"/>
      <c r="W21" s="189"/>
      <c r="X21" s="49"/>
      <c r="Y21" s="49"/>
      <c r="Z21" s="49"/>
      <c r="AA21" s="49"/>
      <c r="AB21" s="49"/>
      <c r="AC21" s="156" t="str">
        <f>IF(LEN(N21)=0," ",N21)</f>
        <v>Mishgan</v>
      </c>
      <c r="AD21" s="157" t="str">
        <f>IF(LEN(U21)=0," ",U21)</f>
        <v>Горобец</v>
      </c>
      <c r="AF21" s="91" t="str">
        <f>N30</f>
        <v>Sana21</v>
      </c>
      <c r="AG21" s="88">
        <f>COUNTIF(Q32:Q38,9)</f>
        <v>0</v>
      </c>
      <c r="AH21" s="111"/>
      <c r="AI21" s="93" t="str">
        <f>U30</f>
        <v>amelin</v>
      </c>
      <c r="AJ21" s="88">
        <f>COUNTIF(T32:T38,9)</f>
        <v>0</v>
      </c>
    </row>
    <row r="22" spans="1:36" ht="13.5" customHeight="1" thickBot="1">
      <c r="A22" s="13"/>
      <c r="B22" s="95" t="str">
        <f>CONCATENATE(CHAR(10),"[b]Линия 3. [color=#FF0000][u]",AC21," ",CHAR(150)," ",AD21,"[/u] - ",AC23,":",AD23," [/color] (разница ",AC25,":",AD25,") (",AC27,"-",AD27,")[/b]")</f>
        <v>
[b]Линия 3. [color=#FF0000][u]Mishgan – Горобец[/u] - 0:0 [/color] (разница 0:0) (0-0)[/b]</v>
      </c>
      <c r="C22" s="49" t="s">
        <v>6</v>
      </c>
      <c r="D22" s="49"/>
      <c r="E22" s="49"/>
      <c r="F22" s="49"/>
      <c r="G22" s="49"/>
      <c r="H22" s="49"/>
      <c r="I22" s="49"/>
      <c r="J22" s="49"/>
      <c r="K22" s="49"/>
      <c r="L22" s="49"/>
      <c r="M22" s="202"/>
      <c r="N22" s="198" t="s">
        <v>0</v>
      </c>
      <c r="O22" s="199"/>
      <c r="P22" s="200"/>
      <c r="Q22" s="84" t="s">
        <v>12</v>
      </c>
      <c r="R22" s="204" t="s">
        <v>8</v>
      </c>
      <c r="S22" s="205"/>
      <c r="T22" s="84" t="s">
        <v>12</v>
      </c>
      <c r="U22" s="198" t="s">
        <v>0</v>
      </c>
      <c r="V22" s="199"/>
      <c r="W22" s="200"/>
      <c r="X22" s="49"/>
      <c r="Y22" s="49"/>
      <c r="Z22" s="35"/>
      <c r="AA22" s="35"/>
      <c r="AB22" s="35"/>
      <c r="AC22" s="179" t="s">
        <v>3</v>
      </c>
      <c r="AD22" s="180"/>
      <c r="AF22" s="91" t="str">
        <f>N39</f>
        <v>Градус</v>
      </c>
      <c r="AG22" s="88">
        <v>0</v>
      </c>
      <c r="AH22" s="111"/>
      <c r="AI22" s="113" t="str">
        <f>U39</f>
        <v>aks</v>
      </c>
      <c r="AJ22" s="88">
        <v>0</v>
      </c>
    </row>
    <row r="23" spans="1:36" ht="13.5" customHeight="1">
      <c r="A23" s="13"/>
      <c r="B23" s="95" t="str">
        <f>CONCATENATE("[b]Прогнозы: ",CHAR(10),"1 тайм:[/b]",CHAR(10),"1. ",N23,"-",O23,"-",P23," || ",U23,"-",V23,"-",W23)</f>
        <v>[b]Прогнозы: 
1 тайм:[/b]
1. 4-7-6 || 8-4-2</v>
      </c>
      <c r="C23" s="49" t="s">
        <v>6</v>
      </c>
      <c r="D23" s="49"/>
      <c r="E23" s="49"/>
      <c r="F23" s="49"/>
      <c r="G23" s="49"/>
      <c r="H23" s="49"/>
      <c r="I23" s="49"/>
      <c r="J23" s="49"/>
      <c r="K23" s="49"/>
      <c r="L23" s="49"/>
      <c r="M23" s="202"/>
      <c r="N23" s="7">
        <v>4</v>
      </c>
      <c r="O23" s="7">
        <v>7</v>
      </c>
      <c r="P23" s="8">
        <v>6</v>
      </c>
      <c r="Q23" s="9" t="str">
        <f>IF(X23=0,0,IF(X23=1,N23,IF(X23=2,O23,IF(X23=3,P23," "))))</f>
        <v> </v>
      </c>
      <c r="R23" s="10" t="str">
        <f>IF(Y23=0," ",IF(X23=0,0,IF(X23=1,IF(N23&gt;U23,1,0),IF(X23=2,IF(O23&gt;V23,1,0),IF(P23&gt;W23,1,0)))))</f>
        <v> </v>
      </c>
      <c r="S23" s="9" t="str">
        <f>IF(Y23=0," ",IF(X23=0,0,IF(X23=1,IF(N23&lt;U23,1,0),IF(X23=2,IF(O23&lt;V23,1,0),IF(P23&lt;W23,1,0)))))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8</v>
      </c>
      <c r="V23" s="7">
        <v>4</v>
      </c>
      <c r="W23" s="8">
        <v>2</v>
      </c>
      <c r="X23" s="28">
        <f>IF(OR(LEN($I$5)=0,LEN($J$5)=0),"",IF(OR($I$5="-",$J$5="-"),0,IF($I$5=$J$5,2,IF($I$5&gt;$J$5,1,3))))</f>
      </c>
      <c r="Y23" s="20">
        <f>IF(OR(LEN($I$5)=0,LEN($J$5)=0,LEN(N23)=0,LEN(O23)=0,LEN(P23)=0,LEN(U23)=0,LEN(V23)=0,LEN(W23)=0),0,1)</f>
        <v>0</v>
      </c>
      <c r="Z23" s="161">
        <f aca="true" t="shared" si="7" ref="Z23:AB25">IF(N23&gt;U23,1,IF(N23&lt;U23,-1,0))</f>
        <v>-1</v>
      </c>
      <c r="AA23" s="162">
        <f t="shared" si="7"/>
        <v>1</v>
      </c>
      <c r="AB23" s="163">
        <f t="shared" si="7"/>
        <v>1</v>
      </c>
      <c r="AC23" s="154">
        <f>SUM(R23:R25,R27:R29)</f>
        <v>0</v>
      </c>
      <c r="AD23" s="155">
        <f>SUM(S23:S25,S27:S29)</f>
        <v>0</v>
      </c>
      <c r="AF23" s="91" t="str">
        <f>N39</f>
        <v>Градус</v>
      </c>
      <c r="AG23" s="88">
        <f>AC41</f>
        <v>0</v>
      </c>
      <c r="AH23" s="111"/>
      <c r="AI23" s="93" t="str">
        <f>U39</f>
        <v>aks</v>
      </c>
      <c r="AJ23" s="88">
        <f>AD41</f>
        <v>0</v>
      </c>
    </row>
    <row r="24" spans="1:36" ht="13.5" customHeight="1">
      <c r="A24" s="13"/>
      <c r="B24" s="95" t="str">
        <f>CONCATENATE("2. ",N24,"-",O24,"-",P24," || ",U24,"-",V24,"-",W24,CHAR(10),"3. ",N25,"-",O25,"-",P25," || ",U25,"-",V25,"-",W25)</f>
        <v>2. 8-5-2 || 7-5-1
3. 1-3-9 || 3-6-9</v>
      </c>
      <c r="C24" s="49" t="s">
        <v>6</v>
      </c>
      <c r="D24" s="49"/>
      <c r="E24" s="49"/>
      <c r="F24" s="49"/>
      <c r="G24" s="49"/>
      <c r="H24" s="49"/>
      <c r="I24" s="49"/>
      <c r="J24" s="49"/>
      <c r="K24" s="49"/>
      <c r="L24" s="49"/>
      <c r="M24" s="202"/>
      <c r="N24" s="7">
        <v>8</v>
      </c>
      <c r="O24" s="7">
        <v>5</v>
      </c>
      <c r="P24" s="8">
        <v>2</v>
      </c>
      <c r="Q24" s="9" t="str">
        <f>IF(X24=0,0,IF(X24=1,N24,IF(X24=2,O24,IF(X24=3,P24," "))))</f>
        <v> </v>
      </c>
      <c r="R24" s="10" t="str">
        <f>IF(Y24=0," ",IF(X24=0,0,IF(X24=1,IF(N24&gt;U24,1,0),IF(X24=2,IF(O24&gt;V24,1,0),IF(P24&gt;W24,1,0)))))</f>
        <v> </v>
      </c>
      <c r="S24" s="9" t="str">
        <f>IF(Y24=0," ",IF(X24=0,0,IF(X24=1,IF(N24&lt;U24,1,0),IF(X24=2,IF(O24&lt;V24,1,0),IF(P24&lt;W24,1,0)))))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7</v>
      </c>
      <c r="V24" s="7">
        <v>5</v>
      </c>
      <c r="W24" s="8">
        <v>1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64">
        <f t="shared" si="7"/>
        <v>1</v>
      </c>
      <c r="AA24" s="165">
        <f t="shared" si="7"/>
        <v>0</v>
      </c>
      <c r="AB24" s="4">
        <f t="shared" si="7"/>
        <v>1</v>
      </c>
      <c r="AC24" s="179" t="s">
        <v>4</v>
      </c>
      <c r="AD24" s="180"/>
      <c r="AF24" s="91" t="str">
        <f>N39</f>
        <v>Градус</v>
      </c>
      <c r="AG24" s="88">
        <v>0</v>
      </c>
      <c r="AH24" s="111"/>
      <c r="AI24" s="93" t="str">
        <f>U39</f>
        <v>aks</v>
      </c>
      <c r="AJ24" s="88">
        <v>0</v>
      </c>
    </row>
    <row r="25" spans="1:36" ht="13.5" customHeight="1" thickBot="1">
      <c r="A25" s="13"/>
      <c r="B25" s="95" t="str">
        <f>CONCATENATE("[b]2 тайм:[/b]",CHAR(10),"4. ",N27,"-",O27,"-",P27," || ",U27,"-",V27,"-",W27,CHAR(10),"5. ",N28,"-",O28,"-",P28," || ",U28,"-",V28,"-",W28)</f>
        <v>[b]2 тайм:[/b]
4. 9-2-1 || 9-3-1
5. 8-4-3 || 8-6-2</v>
      </c>
      <c r="C25" s="49" t="s">
        <v>6</v>
      </c>
      <c r="D25" s="49"/>
      <c r="E25" s="49"/>
      <c r="F25" s="49"/>
      <c r="G25" s="49"/>
      <c r="H25" s="49"/>
      <c r="I25" s="49"/>
      <c r="J25" s="49"/>
      <c r="K25" s="49"/>
      <c r="L25" s="49"/>
      <c r="M25" s="202"/>
      <c r="N25" s="7">
        <v>1</v>
      </c>
      <c r="O25" s="7">
        <v>3</v>
      </c>
      <c r="P25" s="8">
        <v>9</v>
      </c>
      <c r="Q25" s="9" t="str">
        <f>IF(X25=0,0,IF(X25=1,N25,IF(X25=2,O25,IF(X25=3,P25," "))))</f>
        <v> </v>
      </c>
      <c r="R25" s="10" t="str">
        <f>IF(Y25=0," ",IF(X25=0,0,IF(X25=1,IF(N25&gt;U25,1,0),IF(X25=2,IF(O25&gt;V25,1,0),IF(P25&gt;W25,1,0)))))</f>
        <v> </v>
      </c>
      <c r="S25" s="9" t="str">
        <f>IF(Y25=0," ",IF(X25=0,0,IF(X25=1,IF(N25&lt;U25,1,0),IF(X25=2,IF(O25&lt;V25,1,0),IF(P25&lt;W25,1,0)))))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3</v>
      </c>
      <c r="V25" s="7">
        <v>6</v>
      </c>
      <c r="W25" s="8">
        <v>9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66">
        <f t="shared" si="7"/>
        <v>-1</v>
      </c>
      <c r="AA25" s="167">
        <f t="shared" si="7"/>
        <v>-1</v>
      </c>
      <c r="AB25" s="4">
        <f t="shared" si="7"/>
        <v>0</v>
      </c>
      <c r="AC25" s="154">
        <f>IF(AC23-AD23&gt;0,AC23-AD23,0)</f>
        <v>0</v>
      </c>
      <c r="AD25" s="155">
        <f>IF(AC23-AD23&lt;0,AD23-AC23,0)</f>
        <v>0</v>
      </c>
      <c r="AF25" s="91" t="str">
        <f>N39</f>
        <v>Градус</v>
      </c>
      <c r="AG25" s="88">
        <v>0</v>
      </c>
      <c r="AH25" s="111"/>
      <c r="AI25" s="94" t="str">
        <f>U39</f>
        <v>aks</v>
      </c>
      <c r="AJ25" s="88">
        <v>0</v>
      </c>
    </row>
    <row r="26" spans="1:36" ht="13.5" customHeight="1" thickBot="1">
      <c r="A26" s="13"/>
      <c r="B26" s="95" t="str">
        <f>CONCATENATE("6. ",N29,"-",O29,"-",P29," || ",U29,"-",V29,"-",W29)</f>
        <v>6. 5-6-7 || 7-5-4</v>
      </c>
      <c r="C26" s="49" t="s">
        <v>6</v>
      </c>
      <c r="D26" s="49"/>
      <c r="E26" s="49"/>
      <c r="F26" s="49"/>
      <c r="G26" s="49"/>
      <c r="H26" s="49"/>
      <c r="I26" s="49"/>
      <c r="J26" s="49"/>
      <c r="K26" s="49"/>
      <c r="L26" s="49"/>
      <c r="M26" s="202"/>
      <c r="N26" s="195" t="s">
        <v>1</v>
      </c>
      <c r="O26" s="196"/>
      <c r="P26" s="197"/>
      <c r="Q26" s="19"/>
      <c r="R26" s="83"/>
      <c r="S26" s="77"/>
      <c r="T26" s="19"/>
      <c r="U26" s="195" t="s">
        <v>1</v>
      </c>
      <c r="V26" s="196"/>
      <c r="W26" s="197"/>
      <c r="X26" s="37"/>
      <c r="Y26" s="38"/>
      <c r="Z26" s="38"/>
      <c r="AA26" s="38"/>
      <c r="AB26" s="38"/>
      <c r="AC26" s="173" t="s">
        <v>13</v>
      </c>
      <c r="AD26" s="174"/>
      <c r="AF26" s="91" t="str">
        <f>N39</f>
        <v>Градус</v>
      </c>
      <c r="AG26" s="88">
        <f>COUNTIF(Q41:Q47,9)</f>
        <v>0</v>
      </c>
      <c r="AH26" s="111"/>
      <c r="AI26" s="93" t="str">
        <f>U39</f>
        <v>aks</v>
      </c>
      <c r="AJ26" s="88">
        <f>COUNTIF(T41:T47,9)</f>
        <v>0</v>
      </c>
    </row>
    <row r="27" spans="1:36" ht="13.5" customHeight="1">
      <c r="A27" s="13"/>
      <c r="B27" s="95" t="str">
        <f>CONCATENATE(CHAR(10),"[b]Линия 4. [color=#FF0000][u]",AC30," ",CHAR(150)," ",AD30,"[/u] - ",AC32,":",AD32," [/color] (разница ",AC34,":",AD34,") (",AC36,"-",AD36,")[/b]")</f>
        <v>
[b]Линия 4. [color=#FF0000][u]Sana21 – amelin[/u] - 0:0 [/color] (разница 0:0) (0-0)[/b]</v>
      </c>
      <c r="C27" s="49" t="s">
        <v>6</v>
      </c>
      <c r="D27" s="49"/>
      <c r="E27" s="49"/>
      <c r="F27" s="49"/>
      <c r="G27" s="49"/>
      <c r="H27" s="49"/>
      <c r="I27" s="49"/>
      <c r="J27" s="49"/>
      <c r="K27" s="49"/>
      <c r="L27" s="49"/>
      <c r="M27" s="202"/>
      <c r="N27" s="7">
        <v>9</v>
      </c>
      <c r="O27" s="7">
        <v>2</v>
      </c>
      <c r="P27" s="8">
        <v>1</v>
      </c>
      <c r="Q27" s="9" t="str">
        <f>IF(X27=0,0,IF(X27=1,N27,IF(X27=2,O27,IF(X27=3,P27," "))))</f>
        <v> </v>
      </c>
      <c r="R27" s="10" t="str">
        <f>IF(Y27=0," ",IF(X27=0,0,IF(X27=1,IF(N27&gt;U27,1,0),IF(X27=2,IF(O27&gt;V27,1,0),IF(P27&gt;W27,1,0)))))</f>
        <v> </v>
      </c>
      <c r="S27" s="9" t="str">
        <f>IF(Y27=0," ",IF(X27=0,0,IF(X27=1,IF(N27&lt;U27,1,0),IF(X27=2,IF(O27&lt;V27,1,0),IF(P27&lt;W27,1,0)))))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9</v>
      </c>
      <c r="V27" s="7">
        <v>3</v>
      </c>
      <c r="W27" s="8">
        <v>1</v>
      </c>
      <c r="X27" s="4">
        <f>IF(OR(LEN($I$9)=0,LEN($J$9)=0),"",IF(OR($I$9="-",$J$9="-"),0,IF($I$9=$J$9,2,IF($I$9&gt;$J$9,1,3))))</f>
      </c>
      <c r="Y27" s="20">
        <f>IF(OR(LEN($I$9)=0,LEN($J$9)=0,LEN(N27)=0,LEN(O27)=0,LEN(P27)=0,LEN(U27)=0,LEN(V27)=0,LEN(W27)=0),0,1)</f>
        <v>0</v>
      </c>
      <c r="Z27" s="161">
        <f aca="true" t="shared" si="8" ref="Z27:AB29">IF(N27&gt;U27,1,IF(N27&lt;U27,-1,0))</f>
        <v>0</v>
      </c>
      <c r="AA27" s="162">
        <f t="shared" si="8"/>
        <v>-1</v>
      </c>
      <c r="AB27" s="163">
        <f t="shared" si="8"/>
        <v>0</v>
      </c>
      <c r="AC27" s="154">
        <f>SUM(Q23:Q25,Q27:Q29)</f>
        <v>0</v>
      </c>
      <c r="AD27" s="155">
        <f>SUM(T23:T25,T27:T29)</f>
        <v>0</v>
      </c>
      <c r="AF27" s="91" t="str">
        <f>N48</f>
        <v>Black Dragon</v>
      </c>
      <c r="AG27" s="88">
        <v>0</v>
      </c>
      <c r="AH27" s="111"/>
      <c r="AI27" s="113" t="str">
        <f>U48</f>
        <v>SkVaL</v>
      </c>
      <c r="AJ27" s="88">
        <v>0</v>
      </c>
    </row>
    <row r="28" spans="1:36" ht="13.5" customHeight="1">
      <c r="A28" s="13"/>
      <c r="B28" s="95" t="str">
        <f>CONCATENATE("[b]Прогнозы: ",CHAR(10),"1 тайм:[/b]",CHAR(10),"1. ",N32,"-",O32,"-",P32," || ",U32,"-",V32,"-",W32)</f>
        <v>[b]Прогнозы: 
1 тайм:[/b]
1. 2-6-7 || 6-7-5</v>
      </c>
      <c r="C28" s="49" t="s">
        <v>6</v>
      </c>
      <c r="D28" s="49"/>
      <c r="E28" s="49"/>
      <c r="F28" s="49"/>
      <c r="G28" s="49"/>
      <c r="H28" s="49"/>
      <c r="I28" s="49"/>
      <c r="J28" s="49"/>
      <c r="K28" s="49"/>
      <c r="L28" s="49"/>
      <c r="M28" s="202"/>
      <c r="N28" s="7">
        <v>8</v>
      </c>
      <c r="O28" s="7">
        <v>4</v>
      </c>
      <c r="P28" s="8">
        <v>3</v>
      </c>
      <c r="Q28" s="9" t="str">
        <f>IF(X28=0,0,IF(X28=1,N28,IF(X28=2,O28,IF(X28=3,P28," "))))</f>
        <v> </v>
      </c>
      <c r="R28" s="10" t="str">
        <f>IF(Y28=0," ",IF(X28=0,0,IF(X28=1,IF(N28&gt;U28,1,0),IF(X28=2,IF(O28&gt;V28,1,0),IF(P28&gt;W28,1,0)))))</f>
        <v> </v>
      </c>
      <c r="S28" s="9" t="str">
        <f>IF(Y28=0," ",IF(X28=0,0,IF(X28=1,IF(N28&lt;U28,1,0),IF(X28=2,IF(O28&lt;V28,1,0),IF(P28&lt;W28,1,0)))))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8</v>
      </c>
      <c r="V28" s="7">
        <v>6</v>
      </c>
      <c r="W28" s="8">
        <v>2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164">
        <f t="shared" si="8"/>
        <v>0</v>
      </c>
      <c r="AA28" s="165">
        <f t="shared" si="8"/>
        <v>-1</v>
      </c>
      <c r="AB28" s="4">
        <f t="shared" si="8"/>
        <v>1</v>
      </c>
      <c r="AC28" s="49"/>
      <c r="AD28" s="50"/>
      <c r="AF28" s="91" t="str">
        <f>N48</f>
        <v>Black Dragon</v>
      </c>
      <c r="AG28" s="88">
        <f>AC50</f>
        <v>0</v>
      </c>
      <c r="AH28" s="111"/>
      <c r="AI28" s="93" t="str">
        <f>U48</f>
        <v>SkVaL</v>
      </c>
      <c r="AJ28" s="88">
        <f>AD50</f>
        <v>0</v>
      </c>
    </row>
    <row r="29" spans="1:36" ht="13.5" customHeight="1" thickBot="1">
      <c r="A29" s="13"/>
      <c r="B29" s="95" t="str">
        <f>CONCATENATE("2. ",N33,"-",O33,"-",P33," || ",U33,"-",V33,"-",W33,CHAR(10),"3. ",N34,"-",O34,"-",P34," || ",U34,"-",V34,"-",W34)</f>
        <v>2. 9-5-4 || 9-4-3
3. 1-3-8 || 1-2-8</v>
      </c>
      <c r="C29" s="49" t="s">
        <v>6</v>
      </c>
      <c r="D29" s="49"/>
      <c r="E29" s="49"/>
      <c r="F29" s="49"/>
      <c r="G29" s="49"/>
      <c r="H29" s="49"/>
      <c r="I29" s="49"/>
      <c r="J29" s="49"/>
      <c r="K29" s="49"/>
      <c r="L29" s="49"/>
      <c r="M29" s="202"/>
      <c r="N29" s="7">
        <v>5</v>
      </c>
      <c r="O29" s="7">
        <v>6</v>
      </c>
      <c r="P29" s="8">
        <v>7</v>
      </c>
      <c r="Q29" s="9" t="str">
        <f>IF(X29=0,0,IF(X29=1,N29,IF(X29=2,O29,IF(X29=3,P29," "))))</f>
        <v> </v>
      </c>
      <c r="R29" s="10" t="str">
        <f>IF(Y29=0," ",IF(X29=0,0,IF(X29=1,IF(N29&gt;U29,1,0),IF(X29=2,IF(O29&gt;V29,1,0),IF(P29&gt;W29,1,0)))))</f>
        <v> </v>
      </c>
      <c r="S29" s="9" t="str">
        <f>IF(Y29=0," ",IF(X29=0,0,IF(X29=1,IF(N29&lt;U29,1,0),IF(X29=2,IF(O29&lt;V29,1,0),IF(P29&lt;W29,1,0)))))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7</v>
      </c>
      <c r="V29" s="7">
        <v>5</v>
      </c>
      <c r="W29" s="8">
        <v>4</v>
      </c>
      <c r="X29" s="29">
        <f>IF(OR(LEN($I$11)=0,LEN($J$11)=0),"",IF(OR($I$11="-",$J$11="-"),0,IF($I$11=$J$11,2,IF($I$11&gt;$J$11,1,3))))</f>
      </c>
      <c r="Y29" s="18">
        <f>IF(OR(LEN($I$11)=0,LEN($J$11)=0,LEN(N29)=0,LEN(O29)=0,LEN(P29)=0,LEN(U29)=0,LEN(V29)=0,LEN(W29)=0),0,1)</f>
        <v>0</v>
      </c>
      <c r="Z29" s="168">
        <f t="shared" si="8"/>
        <v>-1</v>
      </c>
      <c r="AA29" s="169">
        <f t="shared" si="8"/>
        <v>1</v>
      </c>
      <c r="AB29" s="170">
        <f t="shared" si="8"/>
        <v>1</v>
      </c>
      <c r="AC29" s="51"/>
      <c r="AD29" s="52"/>
      <c r="AF29" s="91" t="str">
        <f>N48</f>
        <v>Black Dragon</v>
      </c>
      <c r="AG29" s="88">
        <v>0</v>
      </c>
      <c r="AH29" s="111"/>
      <c r="AI29" s="93" t="str">
        <f>U48</f>
        <v>SkVaL</v>
      </c>
      <c r="AJ29" s="88">
        <v>0</v>
      </c>
    </row>
    <row r="30" spans="1:36" ht="13.5" customHeight="1" thickBot="1">
      <c r="A30" s="13"/>
      <c r="B30" s="95" t="str">
        <f>CONCATENATE("[b]2 тайм:[/b]",CHAR(10),"4. ",N36,"-",O36,"-",P36," || ",U36,"-",V36,"-",W36,CHAR(10),"5. ",N37,"-",O37,"-",P37," || ",U37,"-",V37,"-",W37)</f>
        <v>[b]2 тайм:[/b]
4. 9-2-1 || 9-1-2
5. 8-5-3 || 8-3-4</v>
      </c>
      <c r="C30" s="49" t="s">
        <v>6</v>
      </c>
      <c r="D30" s="49"/>
      <c r="E30" s="49"/>
      <c r="F30" s="49"/>
      <c r="G30" s="49"/>
      <c r="H30" s="49"/>
      <c r="I30" s="49"/>
      <c r="J30" s="49"/>
      <c r="K30" s="49"/>
      <c r="L30" s="49"/>
      <c r="M30" s="202"/>
      <c r="N30" s="187" t="s">
        <v>90</v>
      </c>
      <c r="O30" s="188"/>
      <c r="P30" s="189"/>
      <c r="Q30" s="32"/>
      <c r="R30" s="32"/>
      <c r="S30" s="32"/>
      <c r="T30" s="32"/>
      <c r="U30" s="187" t="s">
        <v>55</v>
      </c>
      <c r="V30" s="188"/>
      <c r="W30" s="189"/>
      <c r="X30" s="49"/>
      <c r="Y30" s="49"/>
      <c r="Z30" s="49"/>
      <c r="AA30" s="49"/>
      <c r="AB30" s="49"/>
      <c r="AC30" s="156" t="str">
        <f>IF(LEN(N30)=0," ",N30)</f>
        <v>Sana21</v>
      </c>
      <c r="AD30" s="157" t="str">
        <f>IF(LEN(U30)=0," ",U30)</f>
        <v>amelin</v>
      </c>
      <c r="AF30" s="91" t="str">
        <f>N48</f>
        <v>Black Dragon</v>
      </c>
      <c r="AG30" s="88">
        <v>0</v>
      </c>
      <c r="AH30" s="111"/>
      <c r="AI30" s="93" t="str">
        <f>U48</f>
        <v>SkVaL</v>
      </c>
      <c r="AJ30" s="88">
        <v>0</v>
      </c>
    </row>
    <row r="31" spans="1:36" ht="13.5" customHeight="1" thickBot="1">
      <c r="A31" s="13"/>
      <c r="B31" s="95" t="str">
        <f>CONCATENATE("6. ",N38,"-",O38,"-",P38," || ",U38,"-",V38,"-",W38)</f>
        <v>6. 4-6-7 || 5-6-7</v>
      </c>
      <c r="C31" s="49" t="s">
        <v>6</v>
      </c>
      <c r="D31" s="49"/>
      <c r="E31" s="49"/>
      <c r="F31" s="49"/>
      <c r="G31" s="49"/>
      <c r="H31" s="49"/>
      <c r="I31" s="49"/>
      <c r="J31" s="49"/>
      <c r="K31" s="49"/>
      <c r="L31" s="49"/>
      <c r="M31" s="202"/>
      <c r="N31" s="198" t="s">
        <v>0</v>
      </c>
      <c r="O31" s="199"/>
      <c r="P31" s="200"/>
      <c r="Q31" s="84" t="s">
        <v>12</v>
      </c>
      <c r="R31" s="204" t="s">
        <v>8</v>
      </c>
      <c r="S31" s="205"/>
      <c r="T31" s="84" t="s">
        <v>12</v>
      </c>
      <c r="U31" s="198" t="s">
        <v>0</v>
      </c>
      <c r="V31" s="199"/>
      <c r="W31" s="200"/>
      <c r="X31" s="49"/>
      <c r="Y31" s="49"/>
      <c r="Z31" s="35"/>
      <c r="AA31" s="35"/>
      <c r="AB31" s="35"/>
      <c r="AC31" s="179" t="s">
        <v>3</v>
      </c>
      <c r="AD31" s="180"/>
      <c r="AF31" s="92" t="str">
        <f>N48</f>
        <v>Black Dragon</v>
      </c>
      <c r="AG31" s="89">
        <f>COUNTIF(Q50:Q56,9)</f>
        <v>0</v>
      </c>
      <c r="AH31" s="111"/>
      <c r="AI31" s="114" t="str">
        <f>U48</f>
        <v>SkVaL</v>
      </c>
      <c r="AJ31" s="89">
        <f>COUNTIF(T50:T56,9)</f>
        <v>0</v>
      </c>
    </row>
    <row r="32" spans="1:30" ht="13.5" customHeight="1">
      <c r="A32" s="13"/>
      <c r="B32" s="95" t="str">
        <f>IF(AND(OR(LEN(N39)=0,N39="Игрок 5"),OR(LEN(U39)=0,U39="Игрок 6"))," ",CONCATENATE(CHAR(10),"[u][b]Запасные[/b][/u]"))</f>
        <v>
[u][b]Запасные[/b][/u]</v>
      </c>
      <c r="C32" s="49" t="s">
        <v>6</v>
      </c>
      <c r="D32" s="49"/>
      <c r="E32" s="49"/>
      <c r="F32" s="49"/>
      <c r="G32" s="49"/>
      <c r="H32" s="49"/>
      <c r="I32" s="49"/>
      <c r="J32" s="49"/>
      <c r="K32" s="49"/>
      <c r="L32" s="49"/>
      <c r="M32" s="202"/>
      <c r="N32" s="7">
        <v>2</v>
      </c>
      <c r="O32" s="7">
        <v>6</v>
      </c>
      <c r="P32" s="8">
        <v>7</v>
      </c>
      <c r="Q32" s="9" t="str">
        <f>IF(X32=0,0,IF(X32=1,N32,IF(X32=2,O32,IF(X32=3,P32," "))))</f>
        <v> </v>
      </c>
      <c r="R32" s="10" t="str">
        <f>IF(Y32=0," ",IF(X32=0,0,IF(X32=1,IF(N32&gt;U32,1,0),IF(X32=2,IF(O32&gt;V32,1,0),IF(P32&gt;W32,1,0)))))</f>
        <v> </v>
      </c>
      <c r="S32" s="9" t="str">
        <f>IF(Y32=0," ",IF(X32=0,0,IF(X32=1,IF(N32&lt;U32,1,0),IF(X32=2,IF(O32&lt;V32,1,0),IF(P32&lt;W32,1,0)))))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6</v>
      </c>
      <c r="V32" s="7">
        <v>7</v>
      </c>
      <c r="W32" s="8">
        <v>5</v>
      </c>
      <c r="X32" s="28">
        <f>IF(OR(LEN($I$5)=0,LEN($J$5)=0),"",IF(OR($I$5="-",$J$5="-"),0,IF($I$5=$J$5,2,IF($I$5&gt;$J$5,1,3))))</f>
      </c>
      <c r="Y32" s="20">
        <f>IF(OR(LEN($I$5)=0,LEN($J$5)=0,LEN(N32)=0,LEN(O32)=0,LEN(P32)=0,LEN(U32)=0,LEN(V32)=0,LEN(W32)=0),0,1)</f>
        <v>0</v>
      </c>
      <c r="Z32" s="161">
        <f aca="true" t="shared" si="9" ref="Z32:AB34">IF(N32&gt;U32,1,IF(N32&lt;U32,-1,0))</f>
        <v>-1</v>
      </c>
      <c r="AA32" s="162">
        <f t="shared" si="9"/>
        <v>-1</v>
      </c>
      <c r="AB32" s="163">
        <f t="shared" si="9"/>
        <v>1</v>
      </c>
      <c r="AC32" s="154">
        <f>SUM(R32:R34,R36:R38)</f>
        <v>0</v>
      </c>
      <c r="AD32" s="155">
        <f>SUM(S32:S34,S36:S38)</f>
        <v>0</v>
      </c>
    </row>
    <row r="33" spans="1:30" ht="13.5" customHeight="1">
      <c r="A33" s="13"/>
      <c r="B33" s="95" t="str">
        <f>IF(OR(LEN(N39)=0,N39="Игрок 5")," ",IF(OR(LEN(N48)=0,N48="Игрок 6"),CONCATENATE("[b]",N2,CHAR(10),N39," (",AC41,")",CHAR(10),"1 тайм:[/b]",CHAR(10),"1. ",N41,"-",O41,"-",P41,CHAR(10)),CONCATENATE("[b]",N2,CHAR(10),N39," (",AC41,") || ",N48," (",AC50,")",CHAR(10),"1 тайм:[/b]",CHAR(10),"1. ",N41,"-",O41,"-",P41," || ",N50,"-",O50,"-",P50)))</f>
        <v>[b]ОЛФП (Одесса)
Градус (0) || Black Dragon (0)
1 тайм:[/b]
1. 6-4-7 || 7-6-3</v>
      </c>
      <c r="C33" s="49" t="s">
        <v>6</v>
      </c>
      <c r="D33" s="49"/>
      <c r="E33" s="49"/>
      <c r="F33" s="49"/>
      <c r="G33" s="49"/>
      <c r="H33" s="49"/>
      <c r="I33" s="49"/>
      <c r="J33" s="49"/>
      <c r="K33" s="49"/>
      <c r="L33" s="49"/>
      <c r="M33" s="202"/>
      <c r="N33" s="7">
        <v>9</v>
      </c>
      <c r="O33" s="7">
        <v>5</v>
      </c>
      <c r="P33" s="8">
        <v>4</v>
      </c>
      <c r="Q33" s="9" t="str">
        <f>IF(X33=0,0,IF(X33=1,N33,IF(X33=2,O33,IF(X33=3,P33," "))))</f>
        <v> </v>
      </c>
      <c r="R33" s="10" t="str">
        <f>IF(Y33=0," ",IF(X33=0,0,IF(X33=1,IF(N33&gt;U33,1,0),IF(X33=2,IF(O33&gt;V33,1,0),IF(P33&gt;W33,1,0)))))</f>
        <v> </v>
      </c>
      <c r="S33" s="9" t="str">
        <f>IF(Y33=0," ",IF(X33=0,0,IF(X33=1,IF(N33&lt;U33,1,0),IF(X33=2,IF(O33&lt;V33,1,0),IF(P33&lt;W33,1,0)))))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9</v>
      </c>
      <c r="V33" s="7">
        <v>4</v>
      </c>
      <c r="W33" s="8">
        <v>3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64">
        <f t="shared" si="9"/>
        <v>0</v>
      </c>
      <c r="AA33" s="165">
        <f t="shared" si="9"/>
        <v>1</v>
      </c>
      <c r="AB33" s="4">
        <f t="shared" si="9"/>
        <v>1</v>
      </c>
      <c r="AC33" s="179" t="s">
        <v>4</v>
      </c>
      <c r="AD33" s="180"/>
    </row>
    <row r="34" spans="1:30" ht="13.5" customHeight="1" thickBot="1">
      <c r="A34" s="13"/>
      <c r="B34" s="95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9-3-5 || 9-2-1
3. 2-1-8 || 4-5-8</v>
      </c>
      <c r="C34" s="49" t="s">
        <v>6</v>
      </c>
      <c r="D34" s="49"/>
      <c r="E34" s="49"/>
      <c r="F34" s="49"/>
      <c r="G34" s="49"/>
      <c r="H34" s="49"/>
      <c r="I34" s="49"/>
      <c r="J34" s="49"/>
      <c r="K34" s="49"/>
      <c r="L34" s="49"/>
      <c r="M34" s="202"/>
      <c r="N34" s="7">
        <v>1</v>
      </c>
      <c r="O34" s="7">
        <v>3</v>
      </c>
      <c r="P34" s="8">
        <v>8</v>
      </c>
      <c r="Q34" s="9" t="str">
        <f>IF(X34=0,0,IF(X34=1,N34,IF(X34=2,O34,IF(X34=3,P34," "))))</f>
        <v> </v>
      </c>
      <c r="R34" s="10" t="str">
        <f>IF(Y34=0," ",IF(X34=0,0,IF(X34=1,IF(N34&gt;U34,1,0),IF(X34=2,IF(O34&gt;V34,1,0),IF(P34&gt;W34,1,0)))))</f>
        <v> </v>
      </c>
      <c r="S34" s="9" t="str">
        <f>IF(Y34=0," ",IF(X34=0,0,IF(X34=1,IF(N34&lt;U34,1,0),IF(X34=2,IF(O34&lt;V34,1,0),IF(P34&lt;W34,1,0)))))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1</v>
      </c>
      <c r="V34" s="7">
        <v>2</v>
      </c>
      <c r="W34" s="8">
        <v>8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66">
        <f t="shared" si="9"/>
        <v>0</v>
      </c>
      <c r="AA34" s="167">
        <f t="shared" si="9"/>
        <v>1</v>
      </c>
      <c r="AB34" s="4">
        <f t="shared" si="9"/>
        <v>0</v>
      </c>
      <c r="AC34" s="154">
        <f>IF(AC32-AD32&gt;0,AC32-AD32,0)</f>
        <v>0</v>
      </c>
      <c r="AD34" s="155">
        <f>IF(AC32-AD32&lt;0,AD32-AC32,0)</f>
        <v>0</v>
      </c>
    </row>
    <row r="35" spans="1:30" ht="13.5" customHeight="1" thickBot="1">
      <c r="A35" s="13"/>
      <c r="B35" s="95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9-1-3 || 9-2-1
5. 8-2-4 || 8-4-3</v>
      </c>
      <c r="C35" s="49" t="s">
        <v>6</v>
      </c>
      <c r="D35" s="49"/>
      <c r="E35" s="49"/>
      <c r="F35" s="49"/>
      <c r="G35" s="49"/>
      <c r="H35" s="49"/>
      <c r="I35" s="49"/>
      <c r="J35" s="49"/>
      <c r="K35" s="49"/>
      <c r="L35" s="49"/>
      <c r="M35" s="202"/>
      <c r="N35" s="195" t="s">
        <v>1</v>
      </c>
      <c r="O35" s="196"/>
      <c r="P35" s="197"/>
      <c r="Q35" s="19"/>
      <c r="R35" s="83"/>
      <c r="S35" s="77"/>
      <c r="T35" s="19"/>
      <c r="U35" s="195" t="s">
        <v>1</v>
      </c>
      <c r="V35" s="196"/>
      <c r="W35" s="197"/>
      <c r="X35" s="37"/>
      <c r="Y35" s="38"/>
      <c r="Z35" s="38"/>
      <c r="AA35" s="38"/>
      <c r="AB35" s="38"/>
      <c r="AC35" s="173" t="s">
        <v>13</v>
      </c>
      <c r="AD35" s="174"/>
    </row>
    <row r="36" spans="1:30" ht="13.5" customHeight="1">
      <c r="A36" s="13"/>
      <c r="B36" s="95" t="str">
        <f>IF(OR(LEN(N39)=0,N39="Игрок 5")," ",IF(OR(LEN(N48)=0,N48="Игрок 6"),CONCATENATE("6. ",N47,"-",O47,"-",P47),CONCATENATE("6. ",N47,"-",O47,"-",P47," || ",N56,"-",O56,"-",P56)))</f>
        <v>6. 6-7-5 || 7-6-5</v>
      </c>
      <c r="C36" s="49" t="s">
        <v>6</v>
      </c>
      <c r="D36" s="49"/>
      <c r="E36" s="49"/>
      <c r="F36" s="49"/>
      <c r="G36" s="49"/>
      <c r="H36" s="49"/>
      <c r="I36" s="49"/>
      <c r="J36" s="49"/>
      <c r="K36" s="49"/>
      <c r="L36" s="49"/>
      <c r="M36" s="202"/>
      <c r="N36" s="7">
        <v>9</v>
      </c>
      <c r="O36" s="7">
        <v>2</v>
      </c>
      <c r="P36" s="8">
        <v>1</v>
      </c>
      <c r="Q36" s="9" t="str">
        <f>IF(X36=0,0,IF(X36=1,N36,IF(X36=2,O36,IF(X36=3,P36," "))))</f>
        <v> </v>
      </c>
      <c r="R36" s="10" t="str">
        <f>IF(Y36=0," ",IF(X36=0,0,IF(X36=1,IF(N36&gt;U36,1,0),IF(X36=2,IF(O36&gt;V36,1,0),IF(P36&gt;W36,1,0)))))</f>
        <v> </v>
      </c>
      <c r="S36" s="9" t="str">
        <f>IF(Y36=0," ",IF(X36=0,0,IF(X36=1,IF(N36&lt;U36,1,0),IF(X36=2,IF(O36&lt;V36,1,0),IF(P36&lt;W36,1,0)))))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9</v>
      </c>
      <c r="V36" s="7">
        <v>1</v>
      </c>
      <c r="W36" s="8">
        <v>2</v>
      </c>
      <c r="X36" s="4">
        <f>IF(OR(LEN($I$9)=0,LEN($J$9)=0),"",IF(OR($I$9="-",$J$9="-"),0,IF($I$9=$J$9,2,IF($I$9&gt;$J$9,1,3))))</f>
      </c>
      <c r="Y36" s="20">
        <f>IF(OR(LEN($I$9)=0,LEN($J$9)=0,LEN(N36)=0,LEN(O36)=0,LEN(P36)=0,LEN(U36)=0,LEN(V36)=0,LEN(W36)=0),0,1)</f>
        <v>0</v>
      </c>
      <c r="Z36" s="161">
        <f aca="true" t="shared" si="10" ref="Z36:AB38">IF(N36&gt;U36,1,IF(N36&lt;U36,-1,0))</f>
        <v>0</v>
      </c>
      <c r="AA36" s="162">
        <f t="shared" si="10"/>
        <v>1</v>
      </c>
      <c r="AB36" s="163">
        <f t="shared" si="10"/>
        <v>-1</v>
      </c>
      <c r="AC36" s="154">
        <f>SUM(Q32:Q34,Q36:Q38)</f>
        <v>0</v>
      </c>
      <c r="AD36" s="155">
        <f>SUM(T32:T34,T36:T38)</f>
        <v>0</v>
      </c>
    </row>
    <row r="37" spans="1:30" ht="13.5" customHeight="1">
      <c r="A37" s="13"/>
      <c r="B37" s="95" t="str">
        <f>IF(OR(LEN(U39)=0,U39="Игрок 5")," ",IF(OR(LEN(U48)=0,U48="Игрок 6"),CONCATENATE(CHAR(10),"[b]",U2,CHAR(10),U39," (",AD41,")",CHAR(10),"1 тайм:[/b]",CHAR(10),"1. ",U41,"-",V41,"-",W41,CHAR(10)),CONCATENATE(CHAR(10),"[b]",U2,CHAR(10),U39," (",AD41,") || ",U48," (",AD50,")",CHAR(10),"1 тайм:[/b]",CHAR(10),"1. ",U41,"-",V41,"-",W41," || ",U50,"-",V50,"-",W50)))</f>
        <v>
[b]Проф. прогноза
aks (0) || SkVaL (0)
1 тайм:[/b]
1. 5-6-7 || 1-2-9</v>
      </c>
      <c r="C37" s="49" t="s">
        <v>6</v>
      </c>
      <c r="D37" s="49"/>
      <c r="E37" s="49"/>
      <c r="F37" s="49"/>
      <c r="G37" s="49"/>
      <c r="H37" s="49"/>
      <c r="I37" s="49"/>
      <c r="J37" s="49"/>
      <c r="K37" s="49"/>
      <c r="L37" s="49"/>
      <c r="M37" s="202"/>
      <c r="N37" s="7">
        <v>8</v>
      </c>
      <c r="O37" s="7">
        <v>5</v>
      </c>
      <c r="P37" s="8">
        <v>3</v>
      </c>
      <c r="Q37" s="9" t="str">
        <f>IF(X37=0,0,IF(X37=1,N37,IF(X37=2,O37,IF(X37=3,P37," "))))</f>
        <v> </v>
      </c>
      <c r="R37" s="10" t="str">
        <f>IF(Y37=0," ",IF(X37=0,0,IF(X37=1,IF(N37&gt;U37,1,0),IF(X37=2,IF(O37&gt;V37,1,0),IF(P37&gt;W37,1,0)))))</f>
        <v> </v>
      </c>
      <c r="S37" s="9" t="str">
        <f>IF(Y37=0," ",IF(X37=0,0,IF(X37=1,IF(N37&lt;U37,1,0),IF(X37=2,IF(O37&lt;V37,1,0),IF(P37&lt;W37,1,0)))))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8</v>
      </c>
      <c r="V37" s="7">
        <v>3</v>
      </c>
      <c r="W37" s="8">
        <v>4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164">
        <f t="shared" si="10"/>
        <v>0</v>
      </c>
      <c r="AA37" s="165">
        <f t="shared" si="10"/>
        <v>1</v>
      </c>
      <c r="AB37" s="4">
        <f t="shared" si="10"/>
        <v>-1</v>
      </c>
      <c r="AC37" s="49"/>
      <c r="AD37" s="50"/>
    </row>
    <row r="38" spans="1:30" ht="13.5" customHeight="1" thickBot="1">
      <c r="A38" s="13"/>
      <c r="B38" s="95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8-4-2 || 6-5-7
3. 1-3-9 || 4-3-8</v>
      </c>
      <c r="C38" s="51" t="s">
        <v>6</v>
      </c>
      <c r="D38" s="51"/>
      <c r="E38" s="51"/>
      <c r="F38" s="51"/>
      <c r="G38" s="51"/>
      <c r="H38" s="51"/>
      <c r="I38" s="51"/>
      <c r="J38" s="51"/>
      <c r="K38" s="51"/>
      <c r="L38" s="51"/>
      <c r="M38" s="203"/>
      <c r="N38" s="7">
        <v>4</v>
      </c>
      <c r="O38" s="7">
        <v>6</v>
      </c>
      <c r="P38" s="8">
        <v>7</v>
      </c>
      <c r="Q38" s="9" t="str">
        <f>IF(X38=0,0,IF(X38=1,N38,IF(X38=2,O38,IF(X38=3,P38," "))))</f>
        <v> </v>
      </c>
      <c r="R38" s="10" t="str">
        <f>IF(Y38=0," ",IF(X38=0,0,IF(X38=1,IF(N38&gt;U38,1,0),IF(X38=2,IF(O38&gt;V38,1,0),IF(P38&gt;W38,1,0)))))</f>
        <v> </v>
      </c>
      <c r="S38" s="9" t="str">
        <f>IF(Y38=0," ",IF(X38=0,0,IF(X38=1,IF(N38&lt;U38,1,0),IF(X38=2,IF(O38&lt;V38,1,0),IF(P38&lt;W38,1,0)))))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5</v>
      </c>
      <c r="V38" s="7">
        <v>6</v>
      </c>
      <c r="W38" s="8">
        <v>7</v>
      </c>
      <c r="X38" s="29">
        <f>IF(OR(LEN($I$11)=0,LEN($J$11)=0),"",IF(OR($I$11="-",$J$11="-"),0,IF($I$11=$J$11,2,IF($I$11&gt;$J$11,1,3))))</f>
      </c>
      <c r="Y38" s="18">
        <f>IF(OR(LEN($I$11)=0,LEN($J$11)=0,LEN(N38)=0,LEN(O38)=0,LEN(P38)=0,LEN(U38)=0,LEN(V38)=0,LEN(W38)=0),0,1)</f>
        <v>0</v>
      </c>
      <c r="Z38" s="168">
        <f t="shared" si="10"/>
        <v>-1</v>
      </c>
      <c r="AA38" s="169">
        <f t="shared" si="10"/>
        <v>0</v>
      </c>
      <c r="AB38" s="170">
        <f t="shared" si="10"/>
        <v>0</v>
      </c>
      <c r="AC38" s="51"/>
      <c r="AD38" s="52"/>
    </row>
    <row r="39" spans="1:30" ht="13.5" customHeight="1" thickBot="1">
      <c r="A39" s="13"/>
      <c r="B39" s="95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9-2-1 || 9-2-1
5. 8-4-3 || 8-4-3</v>
      </c>
      <c r="C39" s="49" t="s">
        <v>6</v>
      </c>
      <c r="D39" s="49"/>
      <c r="E39" s="49"/>
      <c r="F39" s="49"/>
      <c r="G39" s="49"/>
      <c r="H39" s="49"/>
      <c r="I39" s="49"/>
      <c r="J39" s="49"/>
      <c r="K39" s="49"/>
      <c r="L39" s="49"/>
      <c r="M39" s="212" t="s">
        <v>10</v>
      </c>
      <c r="N39" s="187" t="s">
        <v>91</v>
      </c>
      <c r="O39" s="188"/>
      <c r="P39" s="189"/>
      <c r="Q39" s="32"/>
      <c r="R39" s="32"/>
      <c r="S39" s="32"/>
      <c r="T39" s="32"/>
      <c r="U39" s="187" t="s">
        <v>56</v>
      </c>
      <c r="V39" s="188"/>
      <c r="W39" s="189"/>
      <c r="X39" s="49"/>
      <c r="Y39" s="49"/>
      <c r="Z39" s="49"/>
      <c r="AA39" s="49"/>
      <c r="AB39" s="49"/>
      <c r="AC39" s="156" t="str">
        <f>IF(OR(LEN(N39)=0,N39="Игрок 5")," ",N39)</f>
        <v>Градус</v>
      </c>
      <c r="AD39" s="157" t="str">
        <f>IF(OR(LEN(U39)=0,U39="Игрок 5")," ",U39)</f>
        <v>aks</v>
      </c>
    </row>
    <row r="40" spans="1:30" ht="13.5" customHeight="1" thickBot="1">
      <c r="A40" s="13"/>
      <c r="B40" s="96" t="str">
        <f>IF(OR(LEN(U39)=0,U39="Игрок 5")," ",IF(OR(LEN(U48)=0,U48="Игрок 6"),CONCATENATE("6. ",U47,"-",V47,"-",W47),CONCATENATE("6. ",U47,"-",V47,"-",W47," || ",U56,"-",V56,"-",W56)))</f>
        <v>6. 5-6-7 || 5-6-7</v>
      </c>
      <c r="C40" s="49" t="s">
        <v>6</v>
      </c>
      <c r="D40" s="49"/>
      <c r="E40" s="49"/>
      <c r="F40" s="49"/>
      <c r="G40" s="49"/>
      <c r="H40" s="49"/>
      <c r="I40" s="49"/>
      <c r="J40" s="49"/>
      <c r="K40" s="49"/>
      <c r="L40" s="49"/>
      <c r="M40" s="213"/>
      <c r="N40" s="198" t="s">
        <v>0</v>
      </c>
      <c r="O40" s="199"/>
      <c r="P40" s="200"/>
      <c r="Q40" s="84" t="s">
        <v>12</v>
      </c>
      <c r="R40" s="67" t="s">
        <v>6</v>
      </c>
      <c r="S40" s="68"/>
      <c r="T40" s="84" t="s">
        <v>12</v>
      </c>
      <c r="U40" s="198" t="s">
        <v>0</v>
      </c>
      <c r="V40" s="199"/>
      <c r="W40" s="200"/>
      <c r="X40" s="53"/>
      <c r="Y40" s="49"/>
      <c r="Z40" s="49"/>
      <c r="AA40" s="49"/>
      <c r="AB40" s="49"/>
      <c r="AC40" s="173" t="s">
        <v>13</v>
      </c>
      <c r="AD40" s="174"/>
    </row>
    <row r="41" spans="1:30" ht="13.5" customHeight="1">
      <c r="A41" s="13"/>
      <c r="B41" s="85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213"/>
      <c r="N41" s="7">
        <v>6</v>
      </c>
      <c r="O41" s="7">
        <v>4</v>
      </c>
      <c r="P41" s="8">
        <v>7</v>
      </c>
      <c r="Q41" s="9" t="str">
        <f>IF(X41=0,0,IF(X41=1,N41,IF(X41=2,O41,IF(X41=3,P41," "))))</f>
        <v> </v>
      </c>
      <c r="R41" s="69"/>
      <c r="S41" s="70"/>
      <c r="T41" s="9" t="str">
        <f>IF(X41=0,0,IF(X41=1,U41,IF(X41=2,V41,IF(X41=3,W41," "))))</f>
        <v> </v>
      </c>
      <c r="U41" s="7">
        <v>5</v>
      </c>
      <c r="V41" s="7">
        <v>6</v>
      </c>
      <c r="W41" s="8">
        <v>7</v>
      </c>
      <c r="X41" s="4">
        <f>IF(OR(LEN($I$5)=0,LEN($J$5)=0),"",IF(OR($I$5="-",$J$5="-"),0,IF($I$5=$J$5,2,IF($I$5&gt;$J$5,1,3))))</f>
      </c>
      <c r="Y41" s="20">
        <f>IF(OR(LEN($I$5)=0,LEN($J$5)=0,LEN(N41)=0,LEN(O41)=0,LEN(P41)=0,LEN(U41)=0,LEN(V41)=0,LEN(W41)=0),0,1)</f>
        <v>0</v>
      </c>
      <c r="Z41" s="55"/>
      <c r="AA41" s="55"/>
      <c r="AB41" s="55"/>
      <c r="AC41" s="154">
        <f>SUM(Q41:Q43,Q45:Q47)</f>
        <v>0</v>
      </c>
      <c r="AD41" s="155">
        <f>SUM(T41:T43,T45:T47)</f>
        <v>0</v>
      </c>
    </row>
    <row r="42" spans="1:30" ht="13.5" customHeight="1">
      <c r="A42" s="2"/>
      <c r="B42" s="85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213"/>
      <c r="N42" s="7">
        <v>9</v>
      </c>
      <c r="O42" s="7">
        <v>3</v>
      </c>
      <c r="P42" s="8">
        <v>5</v>
      </c>
      <c r="Q42" s="9" t="str">
        <f>IF(X42=0,0,IF(X42=1,N42,IF(X42=2,O42,IF(X42=3,P42," "))))</f>
        <v> </v>
      </c>
      <c r="R42" s="69"/>
      <c r="S42" s="70"/>
      <c r="T42" s="9" t="str">
        <f>IF(X42=0,0,IF(X42=1,U42,IF(X42=2,V42,IF(X42=3,W42," "))))</f>
        <v> </v>
      </c>
      <c r="U42" s="7">
        <v>8</v>
      </c>
      <c r="V42" s="7">
        <v>4</v>
      </c>
      <c r="W42" s="8">
        <v>2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55"/>
      <c r="AA42" s="55"/>
      <c r="AB42" s="55"/>
      <c r="AC42" s="175"/>
      <c r="AD42" s="176"/>
    </row>
    <row r="43" spans="1:30" ht="13.5" customHeight="1" thickBot="1">
      <c r="A43" s="2"/>
      <c r="B43" s="85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213"/>
      <c r="N43" s="7">
        <v>2</v>
      </c>
      <c r="O43" s="7">
        <v>1</v>
      </c>
      <c r="P43" s="8">
        <v>8</v>
      </c>
      <c r="Q43" s="9" t="str">
        <f>IF(X43=0,0,IF(X43=1,N43,IF(X43=2,O43,IF(X43=3,P43," "))))</f>
        <v> </v>
      </c>
      <c r="R43" s="69"/>
      <c r="S43" s="70"/>
      <c r="T43" s="9" t="str">
        <f>IF(X43=0,0,IF(X43=1,U43,IF(X43=2,V43,IF(X43=3,W43," "))))</f>
        <v> </v>
      </c>
      <c r="U43" s="7">
        <v>1</v>
      </c>
      <c r="V43" s="7">
        <v>3</v>
      </c>
      <c r="W43" s="8">
        <v>9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55"/>
      <c r="AA43" s="55"/>
      <c r="AB43" s="55"/>
      <c r="AC43" s="158"/>
      <c r="AD43" s="159"/>
    </row>
    <row r="44" spans="1:30" ht="13.5" customHeight="1" thickBot="1">
      <c r="A44" s="2"/>
      <c r="B44" s="85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213"/>
      <c r="N44" s="195" t="s">
        <v>1</v>
      </c>
      <c r="O44" s="196"/>
      <c r="P44" s="197"/>
      <c r="Q44" s="19"/>
      <c r="R44" s="83"/>
      <c r="S44" s="77"/>
      <c r="T44" s="19"/>
      <c r="U44" s="195" t="s">
        <v>1</v>
      </c>
      <c r="V44" s="196"/>
      <c r="W44" s="197"/>
      <c r="X44" s="37"/>
      <c r="Y44" s="38"/>
      <c r="Z44" s="46"/>
      <c r="AA44" s="46"/>
      <c r="AB44" s="46"/>
      <c r="AC44" s="177"/>
      <c r="AD44" s="178"/>
    </row>
    <row r="45" spans="1:30" ht="13.5" customHeight="1">
      <c r="A45" s="2"/>
      <c r="B45" s="85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213"/>
      <c r="N45" s="7">
        <v>9</v>
      </c>
      <c r="O45" s="7">
        <v>1</v>
      </c>
      <c r="P45" s="8">
        <v>3</v>
      </c>
      <c r="Q45" s="9" t="str">
        <f>IF(X45=0,0,IF(X45=1,N45,IF(X45=2,O45,IF(X45=3,P45," "))))</f>
        <v> </v>
      </c>
      <c r="R45" s="69"/>
      <c r="S45" s="70"/>
      <c r="T45" s="9" t="str">
        <f>IF(X45=0,0,IF(X45=1,U45,IF(X45=2,V45,IF(X45=3,W45," "))))</f>
        <v> </v>
      </c>
      <c r="U45" s="7">
        <v>9</v>
      </c>
      <c r="V45" s="7">
        <v>2</v>
      </c>
      <c r="W45" s="8">
        <v>1</v>
      </c>
      <c r="X45" s="4">
        <f>IF(OR(LEN($I$9)=0,LEN($J$9)=0),"",IF(OR($I$9="-",$J$9="-"),0,IF($I$9=$J$9,2,IF($I$9&gt;$J$9,1,3))))</f>
      </c>
      <c r="Y45" s="20">
        <f>IF(OR(LEN($I$9)=0,LEN($J$9)=0,LEN(N45)=0,LEN(O45)=0,LEN(P45)=0,LEN(U45)=0,LEN(V45)=0,LEN(W45)=0),0,1)</f>
        <v>0</v>
      </c>
      <c r="Z45" s="55"/>
      <c r="AA45" s="55"/>
      <c r="AB45" s="55"/>
      <c r="AC45" s="158"/>
      <c r="AD45" s="159"/>
    </row>
    <row r="46" spans="1:30" ht="13.5" customHeight="1">
      <c r="A46" s="2"/>
      <c r="B46" s="85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213"/>
      <c r="N46" s="7">
        <v>8</v>
      </c>
      <c r="O46" s="7">
        <v>2</v>
      </c>
      <c r="P46" s="8">
        <v>4</v>
      </c>
      <c r="Q46" s="9" t="str">
        <f>IF(X46=0,0,IF(X46=1,N46,IF(X46=2,O46,IF(X46=3,P46," "))))</f>
        <v> </v>
      </c>
      <c r="R46" s="69"/>
      <c r="S46" s="70"/>
      <c r="T46" s="9" t="str">
        <f>IF(X46=0,0,IF(X46=1,U46,IF(X46=2,V46,IF(X46=3,W46," "))))</f>
        <v> </v>
      </c>
      <c r="U46" s="7">
        <v>8</v>
      </c>
      <c r="V46" s="7">
        <v>4</v>
      </c>
      <c r="W46" s="8">
        <v>3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5"/>
      <c r="AB46" s="55"/>
      <c r="AC46" s="49"/>
      <c r="AD46" s="50"/>
    </row>
    <row r="47" spans="1:30" ht="13.5" customHeight="1" thickBot="1">
      <c r="A47" s="2"/>
      <c r="B47" s="85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213"/>
      <c r="N47" s="7">
        <v>6</v>
      </c>
      <c r="O47" s="7">
        <v>7</v>
      </c>
      <c r="P47" s="8">
        <v>5</v>
      </c>
      <c r="Q47" s="9" t="str">
        <f>IF(X47=0,0,IF(X47=1,N47,IF(X47=2,O47,IF(X47=3,P47," "))))</f>
        <v> </v>
      </c>
      <c r="R47" s="69"/>
      <c r="S47" s="70"/>
      <c r="T47" s="9" t="str">
        <f>IF(X47=0,0,IF(X47=1,U47,IF(X47=2,V47,IF(X47=3,W47," "))))</f>
        <v> </v>
      </c>
      <c r="U47" s="7">
        <v>5</v>
      </c>
      <c r="V47" s="7">
        <v>6</v>
      </c>
      <c r="W47" s="8">
        <v>7</v>
      </c>
      <c r="X47" s="29">
        <f>IF(OR(LEN($I$11)=0,LEN($J$11)=0),"",IF(OR($I$11="-",$J$11="-"),0,IF($I$11=$J$11,2,IF($I$11&gt;$J$11,1,3))))</f>
      </c>
      <c r="Y47" s="18">
        <f>IF(OR(LEN($I$11)=0,LEN($J$11)=0,LEN(N47)=0,LEN(O47)=0,LEN(P47)=0,LEN(U47)=0,LEN(V47)=0,LEN(W47)=0),0,1)</f>
        <v>0</v>
      </c>
      <c r="Z47" s="172"/>
      <c r="AA47" s="172"/>
      <c r="AB47" s="172"/>
      <c r="AC47" s="51"/>
      <c r="AD47" s="52"/>
    </row>
    <row r="48" spans="1:30" ht="13.5" customHeight="1" thickBot="1">
      <c r="A48" s="2"/>
      <c r="B48" s="85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213"/>
      <c r="N48" s="187" t="s">
        <v>92</v>
      </c>
      <c r="O48" s="188"/>
      <c r="P48" s="189"/>
      <c r="Q48" s="32"/>
      <c r="R48" s="32"/>
      <c r="S48" s="32"/>
      <c r="T48" s="77"/>
      <c r="U48" s="187" t="s">
        <v>71</v>
      </c>
      <c r="V48" s="188"/>
      <c r="W48" s="189"/>
      <c r="X48" s="49"/>
      <c r="Y48" s="49"/>
      <c r="Z48" s="49"/>
      <c r="AA48" s="49"/>
      <c r="AB48" s="49"/>
      <c r="AC48" s="156" t="str">
        <f>IF(OR(LEN(N48)=0,N48="Игрок 6")," ",N48)</f>
        <v>Black Dragon</v>
      </c>
      <c r="AD48" s="157" t="str">
        <f>IF(OR(LEN(U48)=0,U48="Игрок 6")," ",U48)</f>
        <v>SkVaL</v>
      </c>
    </row>
    <row r="49" spans="1:30" ht="13.5" customHeight="1" thickBot="1">
      <c r="A49" s="2"/>
      <c r="B49" s="85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213"/>
      <c r="N49" s="198" t="s">
        <v>0</v>
      </c>
      <c r="O49" s="199"/>
      <c r="P49" s="200"/>
      <c r="Q49" s="84" t="s">
        <v>12</v>
      </c>
      <c r="R49" s="67" t="s">
        <v>6</v>
      </c>
      <c r="S49" s="68"/>
      <c r="T49" s="84" t="s">
        <v>12</v>
      </c>
      <c r="U49" s="198" t="s">
        <v>0</v>
      </c>
      <c r="V49" s="199"/>
      <c r="W49" s="200"/>
      <c r="X49" s="49"/>
      <c r="Y49" s="49"/>
      <c r="Z49" s="49"/>
      <c r="AA49" s="49"/>
      <c r="AB49" s="49"/>
      <c r="AC49" s="173" t="s">
        <v>13</v>
      </c>
      <c r="AD49" s="174"/>
    </row>
    <row r="50" spans="1:30" ht="13.5" customHeight="1">
      <c r="A50" s="2"/>
      <c r="B50" s="85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213"/>
      <c r="N50" s="7">
        <v>7</v>
      </c>
      <c r="O50" s="7">
        <v>6</v>
      </c>
      <c r="P50" s="8">
        <v>3</v>
      </c>
      <c r="Q50" s="9" t="str">
        <f>IF(X50=0,0,IF(X50=1,N50,IF(X50=2,O50,IF(X50=3,P50," "))))</f>
        <v> </v>
      </c>
      <c r="R50" s="69"/>
      <c r="S50" s="70"/>
      <c r="T50" s="9" t="str">
        <f>IF(X50=0,0,IF(X50=1,U50,IF(X50=2,V50,IF(X50=3,W50," "))))</f>
        <v> </v>
      </c>
      <c r="U50" s="7">
        <v>1</v>
      </c>
      <c r="V50" s="7">
        <v>2</v>
      </c>
      <c r="W50" s="8">
        <v>9</v>
      </c>
      <c r="X50" s="28">
        <f>IF(OR(LEN($I$5)=0,LEN($J$5)=0),"",IF(OR($I$5="-",$J$5="-"),0,IF($I$5=$J$5,2,IF($I$5&gt;$J$5,1,3))))</f>
      </c>
      <c r="Y50" s="20">
        <f>IF(OR(LEN($I$5)=0,LEN($J$5)=0,LEN(N50)=0,LEN(O50)=0,LEN(P50)=0,LEN(U50)=0,LEN(V50)=0,LEN(W50)=0),0,1)</f>
        <v>0</v>
      </c>
      <c r="Z50" s="55"/>
      <c r="AA50" s="55"/>
      <c r="AB50" s="55"/>
      <c r="AC50" s="154">
        <f>SUM(Q50:Q52,Q54:Q56)</f>
        <v>0</v>
      </c>
      <c r="AD50" s="155">
        <f>SUM(T50:T52,T54:T56)</f>
        <v>0</v>
      </c>
    </row>
    <row r="51" spans="1:30" ht="13.5" customHeight="1">
      <c r="A51" s="2"/>
      <c r="B51" s="85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213"/>
      <c r="N51" s="7">
        <v>9</v>
      </c>
      <c r="O51" s="7">
        <v>2</v>
      </c>
      <c r="P51" s="8">
        <v>1</v>
      </c>
      <c r="Q51" s="9" t="str">
        <f>IF(X51=0,0,IF(X51=1,N51,IF(X51=2,O51,IF(X51=3,P51," "))))</f>
        <v> </v>
      </c>
      <c r="R51" s="69"/>
      <c r="S51" s="70"/>
      <c r="T51" s="9" t="str">
        <f>IF(X51=0,0,IF(X51=1,U51,IF(X51=2,V51,IF(X51=3,W51," "))))</f>
        <v> </v>
      </c>
      <c r="U51" s="7">
        <v>6</v>
      </c>
      <c r="V51" s="7">
        <v>5</v>
      </c>
      <c r="W51" s="8">
        <v>7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55"/>
      <c r="AA51" s="55"/>
      <c r="AB51" s="55"/>
      <c r="AC51" s="175"/>
      <c r="AD51" s="176"/>
    </row>
    <row r="52" spans="1:30" ht="13.5" customHeight="1" thickBot="1">
      <c r="A52" s="2"/>
      <c r="B52" s="85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213"/>
      <c r="N52" s="7">
        <v>4</v>
      </c>
      <c r="O52" s="7">
        <v>5</v>
      </c>
      <c r="P52" s="8">
        <v>8</v>
      </c>
      <c r="Q52" s="9" t="str">
        <f>IF(X52=0,0,IF(X52=1,N52,IF(X52=2,O52,IF(X52=3,P52," "))))</f>
        <v> </v>
      </c>
      <c r="R52" s="69"/>
      <c r="S52" s="70"/>
      <c r="T52" s="9" t="str">
        <f>IF(X52=0,0,IF(X52=1,U52,IF(X52=2,V52,IF(X52=3,W52," "))))</f>
        <v> </v>
      </c>
      <c r="U52" s="7">
        <v>4</v>
      </c>
      <c r="V52" s="7">
        <v>3</v>
      </c>
      <c r="W52" s="8">
        <v>8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55"/>
      <c r="AA52" s="55"/>
      <c r="AB52" s="55"/>
      <c r="AC52" s="158"/>
      <c r="AD52" s="159"/>
    </row>
    <row r="53" spans="1:30" ht="13.5" customHeight="1" thickBot="1">
      <c r="A53" s="2"/>
      <c r="B53" s="85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213"/>
      <c r="N53" s="195" t="s">
        <v>1</v>
      </c>
      <c r="O53" s="196"/>
      <c r="P53" s="197"/>
      <c r="Q53" s="19"/>
      <c r="R53" s="83"/>
      <c r="S53" s="77"/>
      <c r="T53" s="19"/>
      <c r="U53" s="195" t="s">
        <v>1</v>
      </c>
      <c r="V53" s="196"/>
      <c r="W53" s="197"/>
      <c r="X53" s="37"/>
      <c r="Y53" s="38"/>
      <c r="Z53" s="46"/>
      <c r="AA53" s="46"/>
      <c r="AB53" s="46"/>
      <c r="AC53" s="177"/>
      <c r="AD53" s="178"/>
    </row>
    <row r="54" spans="1:30" ht="13.5" customHeight="1">
      <c r="A54" s="2"/>
      <c r="B54" s="85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213"/>
      <c r="N54" s="7">
        <v>9</v>
      </c>
      <c r="O54" s="7">
        <v>2</v>
      </c>
      <c r="P54" s="8">
        <v>1</v>
      </c>
      <c r="Q54" s="9" t="str">
        <f>IF(X54=0,0,IF(X54=1,N54,IF(X54=2,O54,IF(X54=3,P54," "))))</f>
        <v> </v>
      </c>
      <c r="R54" s="69"/>
      <c r="S54" s="70"/>
      <c r="T54" s="9" t="str">
        <f>IF(X54=0,0,IF(X54=1,U54,IF(X54=2,V54,IF(X54=3,W54," "))))</f>
        <v> </v>
      </c>
      <c r="U54" s="7">
        <v>9</v>
      </c>
      <c r="V54" s="7">
        <v>2</v>
      </c>
      <c r="W54" s="8">
        <v>1</v>
      </c>
      <c r="X54" s="4">
        <f>IF(OR(LEN($I$9)=0,LEN($J$9)=0),"",IF(OR($I$9="-",$J$9="-"),0,IF($I$9=$J$9,2,IF($I$9&gt;$J$9,1,3))))</f>
      </c>
      <c r="Y54" s="20">
        <f>IF(OR(LEN($I$9)=0,LEN($J$9)=0,LEN(N54)=0,LEN(O54)=0,LEN(P54)=0,LEN(U54)=0,LEN(V54)=0,LEN(W54)=0),0,1)</f>
        <v>0</v>
      </c>
      <c r="Z54" s="55"/>
      <c r="AA54" s="55"/>
      <c r="AB54" s="55"/>
      <c r="AC54" s="158"/>
      <c r="AD54" s="159"/>
    </row>
    <row r="55" spans="1:30" ht="13.5" customHeight="1">
      <c r="A55" s="2"/>
      <c r="B55" s="85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213"/>
      <c r="N55" s="7">
        <v>8</v>
      </c>
      <c r="O55" s="7">
        <v>4</v>
      </c>
      <c r="P55" s="8">
        <v>3</v>
      </c>
      <c r="Q55" s="9" t="str">
        <f>IF(X55=0,0,IF(X55=1,N55,IF(X55=2,O55,IF(X55=3,P55," "))))</f>
        <v> </v>
      </c>
      <c r="R55" s="69"/>
      <c r="S55" s="70"/>
      <c r="T55" s="9" t="str">
        <f>IF(X55=0,0,IF(X55=1,U55,IF(X55=2,V55,IF(X55=3,W55," "))))</f>
        <v> </v>
      </c>
      <c r="U55" s="7">
        <v>8</v>
      </c>
      <c r="V55" s="7">
        <v>4</v>
      </c>
      <c r="W55" s="8">
        <v>3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5"/>
      <c r="AB55" s="55"/>
      <c r="AC55" s="49"/>
      <c r="AD55" s="50"/>
    </row>
    <row r="56" spans="1:30" ht="13.5" customHeight="1" thickBot="1">
      <c r="A56" s="2"/>
      <c r="B56" s="86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214"/>
      <c r="N56" s="14">
        <v>7</v>
      </c>
      <c r="O56" s="11">
        <v>6</v>
      </c>
      <c r="P56" s="12">
        <v>5</v>
      </c>
      <c r="Q56" s="16" t="str">
        <f>IF(X56=0,0,IF(X56=1,N56,IF(X56=2,O56,IF(X56=3,P56," "))))</f>
        <v> </v>
      </c>
      <c r="R56" s="71"/>
      <c r="S56" s="72"/>
      <c r="T56" s="16" t="str">
        <f>IF(X56=0,0,IF(X56=1,U56,IF(X56=2,V56,IF(X56=3,W56," "))))</f>
        <v> </v>
      </c>
      <c r="U56" s="11">
        <v>5</v>
      </c>
      <c r="V56" s="11">
        <v>6</v>
      </c>
      <c r="W56" s="12">
        <v>7</v>
      </c>
      <c r="X56" s="29">
        <f>IF(OR(LEN($I$11)=0,LEN($J$11)=0),"",IF(OR($I$11="-",$J$11="-"),0,IF($I$11=$J$11,2,IF($I$11&gt;$J$11,1,3))))</f>
      </c>
      <c r="Y56" s="18">
        <f>IF(OR(LEN($I$11)=0,LEN($J$11)=0,LEN(N56)=0,LEN(O56)=0,LEN(P56)=0,LEN(U56)=0,LEN(V56)=0,LEN(W56)=0),0,1)</f>
        <v>0</v>
      </c>
      <c r="Z56" s="172"/>
      <c r="AA56" s="172"/>
      <c r="AB56" s="172"/>
      <c r="AC56" s="51"/>
      <c r="AD56" s="52"/>
    </row>
  </sheetData>
  <sheetProtection/>
  <mergeCells count="73">
    <mergeCell ref="C2:G2"/>
    <mergeCell ref="U12:W12"/>
    <mergeCell ref="M39:M56"/>
    <mergeCell ref="N49:P49"/>
    <mergeCell ref="U49:W49"/>
    <mergeCell ref="C12:F12"/>
    <mergeCell ref="C14:F14"/>
    <mergeCell ref="C16:F16"/>
    <mergeCell ref="N53:P53"/>
    <mergeCell ref="U53:W53"/>
    <mergeCell ref="N44:P44"/>
    <mergeCell ref="U44:W44"/>
    <mergeCell ref="N48:P48"/>
    <mergeCell ref="U48:W48"/>
    <mergeCell ref="N40:P40"/>
    <mergeCell ref="U40:W40"/>
    <mergeCell ref="U22:W22"/>
    <mergeCell ref="N31:P31"/>
    <mergeCell ref="U31:W31"/>
    <mergeCell ref="N35:P35"/>
    <mergeCell ref="U35:W35"/>
    <mergeCell ref="R31:S31"/>
    <mergeCell ref="N39:P39"/>
    <mergeCell ref="U39:W39"/>
    <mergeCell ref="N30:P30"/>
    <mergeCell ref="U30:W30"/>
    <mergeCell ref="U2:W2"/>
    <mergeCell ref="C3:G3"/>
    <mergeCell ref="U26:W26"/>
    <mergeCell ref="R22:S22"/>
    <mergeCell ref="N2:P2"/>
    <mergeCell ref="C13:G13"/>
    <mergeCell ref="N13:P13"/>
    <mergeCell ref="U13:W13"/>
    <mergeCell ref="N17:P17"/>
    <mergeCell ref="N26:P26"/>
    <mergeCell ref="N3:P3"/>
    <mergeCell ref="U3:W3"/>
    <mergeCell ref="U17:W17"/>
    <mergeCell ref="R13:S13"/>
    <mergeCell ref="N21:P21"/>
    <mergeCell ref="N22:P22"/>
    <mergeCell ref="U21:W21"/>
    <mergeCell ref="C15:G15"/>
    <mergeCell ref="I4:J4"/>
    <mergeCell ref="N8:P8"/>
    <mergeCell ref="U8:W8"/>
    <mergeCell ref="N12:P12"/>
    <mergeCell ref="N4:P4"/>
    <mergeCell ref="U4:W4"/>
    <mergeCell ref="M3:M38"/>
    <mergeCell ref="R4:S4"/>
    <mergeCell ref="AL2:AN2"/>
    <mergeCell ref="AO2:AO3"/>
    <mergeCell ref="AP2:AR2"/>
    <mergeCell ref="AC4:AD4"/>
    <mergeCell ref="AC6:AD6"/>
    <mergeCell ref="AC8:AD8"/>
    <mergeCell ref="AC13:AD13"/>
    <mergeCell ref="AC15:AD15"/>
    <mergeCell ref="AC17:AD17"/>
    <mergeCell ref="AC22:AD22"/>
    <mergeCell ref="AC24:AD24"/>
    <mergeCell ref="AC26:AD26"/>
    <mergeCell ref="AC49:AD49"/>
    <mergeCell ref="AC51:AD51"/>
    <mergeCell ref="AC53:AD53"/>
    <mergeCell ref="AC31:AD31"/>
    <mergeCell ref="AC33:AD33"/>
    <mergeCell ref="AC35:AD35"/>
    <mergeCell ref="AC40:AD40"/>
    <mergeCell ref="AC42:AD42"/>
    <mergeCell ref="AC44:AD44"/>
  </mergeCells>
  <conditionalFormatting sqref="N5 U5 N41 U41 N50 U50 U14 U23 U32 N14 N23 N32">
    <cfRule type="expression" priority="480" dxfId="2" stopIfTrue="1">
      <formula>$X$5=1</formula>
    </cfRule>
  </conditionalFormatting>
  <conditionalFormatting sqref="O5 V5 O41 V41 O50 V50 V14 V23 V32 O14 O23 O32">
    <cfRule type="expression" priority="479" dxfId="2" stopIfTrue="1">
      <formula>$X$5=2</formula>
    </cfRule>
  </conditionalFormatting>
  <conditionalFormatting sqref="P5 W5 P41 W41 P50 W50 W14 W23 W32 P14 P23 P32">
    <cfRule type="expression" priority="478" dxfId="2" stopIfTrue="1">
      <formula>$X$5=3</formula>
    </cfRule>
  </conditionalFormatting>
  <conditionalFormatting sqref="N6 U6 N42 U42 N51 U51 U15 U24 U33 N15 N24 N33">
    <cfRule type="expression" priority="477" dxfId="2" stopIfTrue="1">
      <formula>$X$6=1</formula>
    </cfRule>
  </conditionalFormatting>
  <conditionalFormatting sqref="O6 V6 O42 V42 O51 V51 V15 V24 V33 O15 O24 O33">
    <cfRule type="expression" priority="476" dxfId="2" stopIfTrue="1">
      <formula>$X$6=2</formula>
    </cfRule>
  </conditionalFormatting>
  <conditionalFormatting sqref="P6 W6 P42 W42 P51 W51 W15 W24 W33 P15 P24 P33">
    <cfRule type="expression" priority="475" dxfId="2" stopIfTrue="1">
      <formula>$X$6=3</formula>
    </cfRule>
  </conditionalFormatting>
  <conditionalFormatting sqref="N7 U7 N43 U43 N52 U52 U16 U25 U34 N16 N25 N34">
    <cfRule type="expression" priority="474" dxfId="2" stopIfTrue="1">
      <formula>$X$7=1</formula>
    </cfRule>
  </conditionalFormatting>
  <conditionalFormatting sqref="O7 V7 O43 V43 O52 V52 V16 V25 V34 O16 O25 O34">
    <cfRule type="expression" priority="473" dxfId="2" stopIfTrue="1">
      <formula>$X$7=2</formula>
    </cfRule>
  </conditionalFormatting>
  <conditionalFormatting sqref="P7 W7 P43 W43 P52 W52 W16 W25 W34 P16 P25 P34">
    <cfRule type="expression" priority="472" dxfId="2" stopIfTrue="1">
      <formula>$X$7=3</formula>
    </cfRule>
  </conditionalFormatting>
  <conditionalFormatting sqref="N9 U9 N45 U45 N54 U54 U18 U27 U36 N18 N27 N36">
    <cfRule type="expression" priority="471" dxfId="2" stopIfTrue="1">
      <formula>$X$9=1</formula>
    </cfRule>
  </conditionalFormatting>
  <conditionalFormatting sqref="O9 V9 O45 V45 O54 V54 V18 V27 V36 O18 O27 O36">
    <cfRule type="expression" priority="470" dxfId="2" stopIfTrue="1">
      <formula>$X$9=2</formula>
    </cfRule>
  </conditionalFormatting>
  <conditionalFormatting sqref="P9 W9 P45 W45 P54 W54 W18 W27 W36 P18 P27 P36">
    <cfRule type="expression" priority="469" dxfId="2" stopIfTrue="1">
      <formula>$X$9=3</formula>
    </cfRule>
  </conditionalFormatting>
  <conditionalFormatting sqref="N10 U10 N46 U46 N55 U55 U19 U28 U37 N19 N28 N37">
    <cfRule type="expression" priority="468" dxfId="2" stopIfTrue="1">
      <formula>$X$10=1</formula>
    </cfRule>
  </conditionalFormatting>
  <conditionalFormatting sqref="O10 V10 O46 V46 O55 V55 V19 V28 V37 O19 O28 O37">
    <cfRule type="expression" priority="467" dxfId="2" stopIfTrue="1">
      <formula>$X$10=2</formula>
    </cfRule>
  </conditionalFormatting>
  <conditionalFormatting sqref="P10 W10 P46 W46 P55 W55 W19 W28 W37 P19 P28 P37">
    <cfRule type="expression" priority="466" dxfId="2" stopIfTrue="1">
      <formula>$X$10=3</formula>
    </cfRule>
  </conditionalFormatting>
  <conditionalFormatting sqref="N11 U11 N47 U47 N56 U56 U20 U29 U38 N20 N29 N38">
    <cfRule type="expression" priority="465" dxfId="2" stopIfTrue="1">
      <formula>$X$11=1</formula>
    </cfRule>
  </conditionalFormatting>
  <conditionalFormatting sqref="O11 V11 O47 V47 O56 V56 V20 V29 V38 O20 O29 O38">
    <cfRule type="expression" priority="464" dxfId="2" stopIfTrue="1">
      <formula>$X$11=2</formula>
    </cfRule>
  </conditionalFormatting>
  <conditionalFormatting sqref="P11 W11 P47 W47 P56 W56 W20 W29 W38 P20 P29 P38">
    <cfRule type="expression" priority="463" dxfId="2" stopIfTrue="1">
      <formula>$X$11=3</formula>
    </cfRule>
  </conditionalFormatting>
  <conditionalFormatting sqref="AX4">
    <cfRule type="cellIs" priority="333" dxfId="1" operator="lessThan" stopIfTrue="1">
      <formula>0</formula>
    </cfRule>
    <cfRule type="cellIs" priority="334" dxfId="0" operator="greaterThan" stopIfTrue="1">
      <formula>0</formula>
    </cfRule>
  </conditionalFormatting>
  <conditionalFormatting sqref="BB4">
    <cfRule type="cellIs" priority="325" dxfId="1" operator="lessThan" stopIfTrue="1">
      <formula>0</formula>
    </cfRule>
    <cfRule type="cellIs" priority="326" dxfId="0" operator="greaterThan" stopIfTrue="1">
      <formula>0</formula>
    </cfRule>
  </conditionalFormatting>
  <conditionalFormatting sqref="AY4">
    <cfRule type="cellIs" priority="321" dxfId="1" operator="lessThan" stopIfTrue="1">
      <formula>0</formula>
    </cfRule>
    <cfRule type="cellIs" priority="322" dxfId="0" operator="greaterThan" stopIfTrue="1">
      <formula>0</formula>
    </cfRule>
  </conditionalFormatting>
  <conditionalFormatting sqref="AX5">
    <cfRule type="cellIs" priority="319" dxfId="1" operator="lessThan" stopIfTrue="1">
      <formula>0</formula>
    </cfRule>
    <cfRule type="cellIs" priority="320" dxfId="0" operator="greaterThan" stopIfTrue="1">
      <formula>0</formula>
    </cfRule>
  </conditionalFormatting>
  <conditionalFormatting sqref="AY5">
    <cfRule type="cellIs" priority="317" dxfId="1" operator="lessThan" stopIfTrue="1">
      <formula>0</formula>
    </cfRule>
    <cfRule type="cellIs" priority="318" dxfId="0" operator="greaterThan" stopIfTrue="1">
      <formula>0</formula>
    </cfRule>
  </conditionalFormatting>
  <conditionalFormatting sqref="AZ5">
    <cfRule type="cellIs" priority="315" dxfId="1" operator="lessThan" stopIfTrue="1">
      <formula>0</formula>
    </cfRule>
    <cfRule type="cellIs" priority="316" dxfId="0" operator="greaterThan" stopIfTrue="1">
      <formula>0</formula>
    </cfRule>
  </conditionalFormatting>
  <conditionalFormatting sqref="AZ4">
    <cfRule type="cellIs" priority="313" dxfId="1" operator="lessThan" stopIfTrue="1">
      <formula>0</formula>
    </cfRule>
    <cfRule type="cellIs" priority="314" dxfId="0" operator="greaterThan" stopIfTrue="1">
      <formula>0</formula>
    </cfRule>
  </conditionalFormatting>
  <conditionalFormatting sqref="AX6">
    <cfRule type="cellIs" priority="311" dxfId="1" operator="lessThan" stopIfTrue="1">
      <formula>0</formula>
    </cfRule>
    <cfRule type="cellIs" priority="312" dxfId="0" operator="greaterThan" stopIfTrue="1">
      <formula>0</formula>
    </cfRule>
  </conditionalFormatting>
  <conditionalFormatting sqref="AY6">
    <cfRule type="cellIs" priority="309" dxfId="1" operator="lessThan" stopIfTrue="1">
      <formula>0</formula>
    </cfRule>
    <cfRule type="cellIs" priority="310" dxfId="0" operator="greaterThan" stopIfTrue="1">
      <formula>0</formula>
    </cfRule>
  </conditionalFormatting>
  <conditionalFormatting sqref="AZ6">
    <cfRule type="cellIs" priority="307" dxfId="1" operator="lessThan" stopIfTrue="1">
      <formula>0</formula>
    </cfRule>
    <cfRule type="cellIs" priority="308" dxfId="0" operator="greaterThan" stopIfTrue="1">
      <formula>0</formula>
    </cfRule>
  </conditionalFormatting>
  <conditionalFormatting sqref="AZ7">
    <cfRule type="cellIs" priority="305" dxfId="1" operator="lessThan" stopIfTrue="1">
      <formula>0</formula>
    </cfRule>
    <cfRule type="cellIs" priority="306" dxfId="0" operator="greaterThan" stopIfTrue="1">
      <formula>0</formula>
    </cfRule>
  </conditionalFormatting>
  <conditionalFormatting sqref="AZ8">
    <cfRule type="cellIs" priority="303" dxfId="1" operator="lessThan" stopIfTrue="1">
      <formula>0</formula>
    </cfRule>
    <cfRule type="cellIs" priority="304" dxfId="0" operator="greaterThan" stopIfTrue="1">
      <formula>0</formula>
    </cfRule>
  </conditionalFormatting>
  <conditionalFormatting sqref="AZ9">
    <cfRule type="cellIs" priority="301" dxfId="1" operator="lessThan" stopIfTrue="1">
      <formula>0</formula>
    </cfRule>
    <cfRule type="cellIs" priority="302" dxfId="0" operator="greaterThan" stopIfTrue="1">
      <formula>0</formula>
    </cfRule>
  </conditionalFormatting>
  <conditionalFormatting sqref="AX8">
    <cfRule type="cellIs" priority="299" dxfId="1" operator="lessThan" stopIfTrue="1">
      <formula>0</formula>
    </cfRule>
    <cfRule type="cellIs" priority="300" dxfId="0" operator="greaterThan" stopIfTrue="1">
      <formula>0</formula>
    </cfRule>
  </conditionalFormatting>
  <conditionalFormatting sqref="AY8">
    <cfRule type="cellIs" priority="297" dxfId="1" operator="lessThan" stopIfTrue="1">
      <formula>0</formula>
    </cfRule>
    <cfRule type="cellIs" priority="298" dxfId="0" operator="greaterThan" stopIfTrue="1">
      <formula>0</formula>
    </cfRule>
  </conditionalFormatting>
  <conditionalFormatting sqref="AY9">
    <cfRule type="cellIs" priority="295" dxfId="1" operator="lessThan" stopIfTrue="1">
      <formula>0</formula>
    </cfRule>
    <cfRule type="cellIs" priority="296" dxfId="0" operator="greaterThan" stopIfTrue="1">
      <formula>0</formula>
    </cfRule>
  </conditionalFormatting>
  <conditionalFormatting sqref="AX9">
    <cfRule type="cellIs" priority="293" dxfId="1" operator="lessThan" stopIfTrue="1">
      <formula>0</formula>
    </cfRule>
    <cfRule type="cellIs" priority="294" dxfId="0" operator="greaterThan" stopIfTrue="1">
      <formula>0</formula>
    </cfRule>
  </conditionalFormatting>
  <conditionalFormatting sqref="AX7">
    <cfRule type="cellIs" priority="291" dxfId="1" operator="lessThan" stopIfTrue="1">
      <formula>0</formula>
    </cfRule>
    <cfRule type="cellIs" priority="292" dxfId="0" operator="greaterThan" stopIfTrue="1">
      <formula>0</formula>
    </cfRule>
  </conditionalFormatting>
  <conditionalFormatting sqref="AY7">
    <cfRule type="cellIs" priority="289" dxfId="1" operator="lessThan" stopIfTrue="1">
      <formula>0</formula>
    </cfRule>
    <cfRule type="cellIs" priority="290" dxfId="0" operator="greaterThan" stopIfTrue="1">
      <formula>0</formula>
    </cfRule>
  </conditionalFormatting>
  <conditionalFormatting sqref="BC4">
    <cfRule type="cellIs" priority="287" dxfId="1" operator="lessThan" stopIfTrue="1">
      <formula>0</formula>
    </cfRule>
    <cfRule type="cellIs" priority="288" dxfId="0" operator="greaterThan" stopIfTrue="1">
      <formula>0</formula>
    </cfRule>
  </conditionalFormatting>
  <conditionalFormatting sqref="BD4">
    <cfRule type="cellIs" priority="285" dxfId="1" operator="lessThan" stopIfTrue="1">
      <formula>0</formula>
    </cfRule>
    <cfRule type="cellIs" priority="286" dxfId="0" operator="greaterThan" stopIfTrue="1">
      <formula>0</formula>
    </cfRule>
  </conditionalFormatting>
  <conditionalFormatting sqref="BB5">
    <cfRule type="cellIs" priority="283" dxfId="1" operator="lessThan" stopIfTrue="1">
      <formula>0</formula>
    </cfRule>
    <cfRule type="cellIs" priority="284" dxfId="0" operator="greaterThan" stopIfTrue="1">
      <formula>0</formula>
    </cfRule>
  </conditionalFormatting>
  <conditionalFormatting sqref="BC5">
    <cfRule type="cellIs" priority="281" dxfId="1" operator="lessThan" stopIfTrue="1">
      <formula>0</formula>
    </cfRule>
    <cfRule type="cellIs" priority="282" dxfId="0" operator="greaterThan" stopIfTrue="1">
      <formula>0</formula>
    </cfRule>
  </conditionalFormatting>
  <conditionalFormatting sqref="BD5">
    <cfRule type="cellIs" priority="279" dxfId="1" operator="lessThan" stopIfTrue="1">
      <formula>0</formula>
    </cfRule>
    <cfRule type="cellIs" priority="280" dxfId="0" operator="greaterThan" stopIfTrue="1">
      <formula>0</formula>
    </cfRule>
  </conditionalFormatting>
  <conditionalFormatting sqref="BB6">
    <cfRule type="cellIs" priority="277" dxfId="1" operator="lessThan" stopIfTrue="1">
      <formula>0</formula>
    </cfRule>
    <cfRule type="cellIs" priority="278" dxfId="0" operator="greaterThan" stopIfTrue="1">
      <formula>0</formula>
    </cfRule>
  </conditionalFormatting>
  <conditionalFormatting sqref="BC6">
    <cfRule type="cellIs" priority="275" dxfId="1" operator="lessThan" stopIfTrue="1">
      <formula>0</formula>
    </cfRule>
    <cfRule type="cellIs" priority="276" dxfId="0" operator="greaterThan" stopIfTrue="1">
      <formula>0</formula>
    </cfRule>
  </conditionalFormatting>
  <conditionalFormatting sqref="BD6">
    <cfRule type="cellIs" priority="273" dxfId="1" operator="lessThan" stopIfTrue="1">
      <formula>0</formula>
    </cfRule>
    <cfRule type="cellIs" priority="274" dxfId="0" operator="greaterThan" stopIfTrue="1">
      <formula>0</formula>
    </cfRule>
  </conditionalFormatting>
  <conditionalFormatting sqref="BB7">
    <cfRule type="cellIs" priority="271" dxfId="1" operator="lessThan" stopIfTrue="1">
      <formula>0</formula>
    </cfRule>
    <cfRule type="cellIs" priority="272" dxfId="0" operator="greaterThan" stopIfTrue="1">
      <formula>0</formula>
    </cfRule>
  </conditionalFormatting>
  <conditionalFormatting sqref="BC7">
    <cfRule type="cellIs" priority="269" dxfId="1" operator="lessThan" stopIfTrue="1">
      <formula>0</formula>
    </cfRule>
    <cfRule type="cellIs" priority="270" dxfId="0" operator="greaterThan" stopIfTrue="1">
      <formula>0</formula>
    </cfRule>
  </conditionalFormatting>
  <conditionalFormatting sqref="BD7">
    <cfRule type="cellIs" priority="267" dxfId="1" operator="lessThan" stopIfTrue="1">
      <formula>0</formula>
    </cfRule>
    <cfRule type="cellIs" priority="268" dxfId="0" operator="greaterThan" stopIfTrue="1">
      <formula>0</formula>
    </cfRule>
  </conditionalFormatting>
  <conditionalFormatting sqref="BB8">
    <cfRule type="cellIs" priority="265" dxfId="1" operator="lessThan" stopIfTrue="1">
      <formula>0</formula>
    </cfRule>
    <cfRule type="cellIs" priority="266" dxfId="0" operator="greaterThan" stopIfTrue="1">
      <formula>0</formula>
    </cfRule>
  </conditionalFormatting>
  <conditionalFormatting sqref="BC8">
    <cfRule type="cellIs" priority="263" dxfId="1" operator="lessThan" stopIfTrue="1">
      <formula>0</formula>
    </cfRule>
    <cfRule type="cellIs" priority="264" dxfId="0" operator="greaterThan" stopIfTrue="1">
      <formula>0</formula>
    </cfRule>
  </conditionalFormatting>
  <conditionalFormatting sqref="BD8">
    <cfRule type="cellIs" priority="261" dxfId="1" operator="lessThan" stopIfTrue="1">
      <formula>0</formula>
    </cfRule>
    <cfRule type="cellIs" priority="262" dxfId="0" operator="greaterThan" stopIfTrue="1">
      <formula>0</formula>
    </cfRule>
  </conditionalFormatting>
  <conditionalFormatting sqref="BB9">
    <cfRule type="cellIs" priority="259" dxfId="1" operator="lessThan" stopIfTrue="1">
      <formula>0</formula>
    </cfRule>
    <cfRule type="cellIs" priority="260" dxfId="0" operator="greaterThan" stopIfTrue="1">
      <formula>0</formula>
    </cfRule>
  </conditionalFormatting>
  <conditionalFormatting sqref="BC9">
    <cfRule type="cellIs" priority="257" dxfId="1" operator="lessThan" stopIfTrue="1">
      <formula>0</formula>
    </cfRule>
    <cfRule type="cellIs" priority="258" dxfId="0" operator="greaterThan" stopIfTrue="1">
      <formula>0</formula>
    </cfRule>
  </conditionalFormatting>
  <conditionalFormatting sqref="BD9">
    <cfRule type="cellIs" priority="255" dxfId="1" operator="lessThan" stopIfTrue="1">
      <formula>0</formula>
    </cfRule>
    <cfRule type="cellIs" priority="256" dxfId="0" operator="greaterThan" stopIfTrue="1">
      <formula>0</formula>
    </cfRule>
  </conditionalFormatting>
  <conditionalFormatting sqref="N5 U5">
    <cfRule type="expression" priority="254" dxfId="2" stopIfTrue="1">
      <formula>$X$5=1</formula>
    </cfRule>
  </conditionalFormatting>
  <conditionalFormatting sqref="O5 V5">
    <cfRule type="expression" priority="253" dxfId="2" stopIfTrue="1">
      <formula>$X$5=2</formula>
    </cfRule>
  </conditionalFormatting>
  <conditionalFormatting sqref="P5 W5">
    <cfRule type="expression" priority="252" dxfId="2" stopIfTrue="1">
      <formula>$X$5=3</formula>
    </cfRule>
  </conditionalFormatting>
  <conditionalFormatting sqref="N6 U6">
    <cfRule type="expression" priority="251" dxfId="2" stopIfTrue="1">
      <formula>$X$6=1</formula>
    </cfRule>
  </conditionalFormatting>
  <conditionalFormatting sqref="O6 V6">
    <cfRule type="expression" priority="250" dxfId="2" stopIfTrue="1">
      <formula>$X$6=2</formula>
    </cfRule>
  </conditionalFormatting>
  <conditionalFormatting sqref="P6 W6">
    <cfRule type="expression" priority="249" dxfId="2" stopIfTrue="1">
      <formula>$X$6=3</formula>
    </cfRule>
  </conditionalFormatting>
  <conditionalFormatting sqref="N7 U7">
    <cfRule type="expression" priority="248" dxfId="2" stopIfTrue="1">
      <formula>$X$7=1</formula>
    </cfRule>
  </conditionalFormatting>
  <conditionalFormatting sqref="O7 V7">
    <cfRule type="expression" priority="247" dxfId="2" stopIfTrue="1">
      <formula>$X$7=2</formula>
    </cfRule>
  </conditionalFormatting>
  <conditionalFormatting sqref="P7 W7">
    <cfRule type="expression" priority="246" dxfId="2" stopIfTrue="1">
      <formula>$X$7=3</formula>
    </cfRule>
  </conditionalFormatting>
  <conditionalFormatting sqref="N9 U9">
    <cfRule type="expression" priority="245" dxfId="2" stopIfTrue="1">
      <formula>$X$9=1</formula>
    </cfRule>
  </conditionalFormatting>
  <conditionalFormatting sqref="O9 V9">
    <cfRule type="expression" priority="244" dxfId="2" stopIfTrue="1">
      <formula>$X$9=2</formula>
    </cfRule>
  </conditionalFormatting>
  <conditionalFormatting sqref="P9 W9">
    <cfRule type="expression" priority="243" dxfId="2" stopIfTrue="1">
      <formula>$X$9=3</formula>
    </cfRule>
  </conditionalFormatting>
  <conditionalFormatting sqref="N10 U10">
    <cfRule type="expression" priority="242" dxfId="2" stopIfTrue="1">
      <formula>$X$10=1</formula>
    </cfRule>
  </conditionalFormatting>
  <conditionalFormatting sqref="O10 V10">
    <cfRule type="expression" priority="241" dxfId="2" stopIfTrue="1">
      <formula>$X$10=2</formula>
    </cfRule>
  </conditionalFormatting>
  <conditionalFormatting sqref="P10 W10">
    <cfRule type="expression" priority="240" dxfId="2" stopIfTrue="1">
      <formula>$X$10=3</formula>
    </cfRule>
  </conditionalFormatting>
  <conditionalFormatting sqref="N11 U11">
    <cfRule type="expression" priority="239" dxfId="2" stopIfTrue="1">
      <formula>$X$11=1</formula>
    </cfRule>
  </conditionalFormatting>
  <conditionalFormatting sqref="O11 V11">
    <cfRule type="expression" priority="238" dxfId="2" stopIfTrue="1">
      <formula>$X$11=2</formula>
    </cfRule>
  </conditionalFormatting>
  <conditionalFormatting sqref="P11 W11">
    <cfRule type="expression" priority="237" dxfId="2" stopIfTrue="1">
      <formula>$X$11=3</formula>
    </cfRule>
  </conditionalFormatting>
  <conditionalFormatting sqref="N14 U14">
    <cfRule type="expression" priority="236" dxfId="2" stopIfTrue="1">
      <formula>$X$5=1</formula>
    </cfRule>
  </conditionalFormatting>
  <conditionalFormatting sqref="O14 V14">
    <cfRule type="expression" priority="235" dxfId="2" stopIfTrue="1">
      <formula>$X$5=2</formula>
    </cfRule>
  </conditionalFormatting>
  <conditionalFormatting sqref="P14 W14">
    <cfRule type="expression" priority="234" dxfId="2" stopIfTrue="1">
      <formula>$X$5=3</formula>
    </cfRule>
  </conditionalFormatting>
  <conditionalFormatting sqref="N15 U15">
    <cfRule type="expression" priority="233" dxfId="2" stopIfTrue="1">
      <formula>$X$6=1</formula>
    </cfRule>
  </conditionalFormatting>
  <conditionalFormatting sqref="O15 V15">
    <cfRule type="expression" priority="232" dxfId="2" stopIfTrue="1">
      <formula>$X$6=2</formula>
    </cfRule>
  </conditionalFormatting>
  <conditionalFormatting sqref="P15 W15">
    <cfRule type="expression" priority="231" dxfId="2" stopIfTrue="1">
      <formula>$X$6=3</formula>
    </cfRule>
  </conditionalFormatting>
  <conditionalFormatting sqref="N16 U16">
    <cfRule type="expression" priority="230" dxfId="2" stopIfTrue="1">
      <formula>$X$7=1</formula>
    </cfRule>
  </conditionalFormatting>
  <conditionalFormatting sqref="O16 V16">
    <cfRule type="expression" priority="229" dxfId="2" stopIfTrue="1">
      <formula>$X$7=2</formula>
    </cfRule>
  </conditionalFormatting>
  <conditionalFormatting sqref="P16 W16">
    <cfRule type="expression" priority="228" dxfId="2" stopIfTrue="1">
      <formula>$X$7=3</formula>
    </cfRule>
  </conditionalFormatting>
  <conditionalFormatting sqref="N18 U18">
    <cfRule type="expression" priority="227" dxfId="2" stopIfTrue="1">
      <formula>$X$9=1</formula>
    </cfRule>
  </conditionalFormatting>
  <conditionalFormatting sqref="O18 V18">
    <cfRule type="expression" priority="226" dxfId="2" stopIfTrue="1">
      <formula>$X$9=2</formula>
    </cfRule>
  </conditionalFormatting>
  <conditionalFormatting sqref="P18 W18">
    <cfRule type="expression" priority="225" dxfId="2" stopIfTrue="1">
      <formula>$X$9=3</formula>
    </cfRule>
  </conditionalFormatting>
  <conditionalFormatting sqref="N19 U19">
    <cfRule type="expression" priority="224" dxfId="2" stopIfTrue="1">
      <formula>$X$10=1</formula>
    </cfRule>
  </conditionalFormatting>
  <conditionalFormatting sqref="O19 V19">
    <cfRule type="expression" priority="223" dxfId="2" stopIfTrue="1">
      <formula>$X$10=2</formula>
    </cfRule>
  </conditionalFormatting>
  <conditionalFormatting sqref="P19 W19">
    <cfRule type="expression" priority="222" dxfId="2" stopIfTrue="1">
      <formula>$X$10=3</formula>
    </cfRule>
  </conditionalFormatting>
  <conditionalFormatting sqref="N20 U20">
    <cfRule type="expression" priority="221" dxfId="2" stopIfTrue="1">
      <formula>$X$11=1</formula>
    </cfRule>
  </conditionalFormatting>
  <conditionalFormatting sqref="O20 V20">
    <cfRule type="expression" priority="220" dxfId="2" stopIfTrue="1">
      <formula>$X$11=2</formula>
    </cfRule>
  </conditionalFormatting>
  <conditionalFormatting sqref="P20 W20">
    <cfRule type="expression" priority="219" dxfId="2" stopIfTrue="1">
      <formula>$X$11=3</formula>
    </cfRule>
  </conditionalFormatting>
  <conditionalFormatting sqref="N23 U23">
    <cfRule type="expression" priority="218" dxfId="2" stopIfTrue="1">
      <formula>$X$5=1</formula>
    </cfRule>
  </conditionalFormatting>
  <conditionalFormatting sqref="O23 V23">
    <cfRule type="expression" priority="217" dxfId="2" stopIfTrue="1">
      <formula>$X$5=2</formula>
    </cfRule>
  </conditionalFormatting>
  <conditionalFormatting sqref="P23 W23">
    <cfRule type="expression" priority="216" dxfId="2" stopIfTrue="1">
      <formula>$X$5=3</formula>
    </cfRule>
  </conditionalFormatting>
  <conditionalFormatting sqref="N24 U24">
    <cfRule type="expression" priority="215" dxfId="2" stopIfTrue="1">
      <formula>$X$6=1</formula>
    </cfRule>
  </conditionalFormatting>
  <conditionalFormatting sqref="O24 V24">
    <cfRule type="expression" priority="214" dxfId="2" stopIfTrue="1">
      <formula>$X$6=2</formula>
    </cfRule>
  </conditionalFormatting>
  <conditionalFormatting sqref="P24 W24">
    <cfRule type="expression" priority="213" dxfId="2" stopIfTrue="1">
      <formula>$X$6=3</formula>
    </cfRule>
  </conditionalFormatting>
  <conditionalFormatting sqref="N25 U25">
    <cfRule type="expression" priority="212" dxfId="2" stopIfTrue="1">
      <formula>$X$7=1</formula>
    </cfRule>
  </conditionalFormatting>
  <conditionalFormatting sqref="O25 V25">
    <cfRule type="expression" priority="211" dxfId="2" stopIfTrue="1">
      <formula>$X$7=2</formula>
    </cfRule>
  </conditionalFormatting>
  <conditionalFormatting sqref="P25 W25">
    <cfRule type="expression" priority="210" dxfId="2" stopIfTrue="1">
      <formula>$X$7=3</formula>
    </cfRule>
  </conditionalFormatting>
  <conditionalFormatting sqref="N27 U27">
    <cfRule type="expression" priority="209" dxfId="2" stopIfTrue="1">
      <formula>$X$9=1</formula>
    </cfRule>
  </conditionalFormatting>
  <conditionalFormatting sqref="O27 V27">
    <cfRule type="expression" priority="208" dxfId="2" stopIfTrue="1">
      <formula>$X$9=2</formula>
    </cfRule>
  </conditionalFormatting>
  <conditionalFormatting sqref="P27 W27">
    <cfRule type="expression" priority="207" dxfId="2" stopIfTrue="1">
      <formula>$X$9=3</formula>
    </cfRule>
  </conditionalFormatting>
  <conditionalFormatting sqref="N28 U28">
    <cfRule type="expression" priority="206" dxfId="2" stopIfTrue="1">
      <formula>$X$10=1</formula>
    </cfRule>
  </conditionalFormatting>
  <conditionalFormatting sqref="O28 V28">
    <cfRule type="expression" priority="205" dxfId="2" stopIfTrue="1">
      <formula>$X$10=2</formula>
    </cfRule>
  </conditionalFormatting>
  <conditionalFormatting sqref="P28 W28">
    <cfRule type="expression" priority="204" dxfId="2" stopIfTrue="1">
      <formula>$X$10=3</formula>
    </cfRule>
  </conditionalFormatting>
  <conditionalFormatting sqref="N29 U29">
    <cfRule type="expression" priority="203" dxfId="2" stopIfTrue="1">
      <formula>$X$11=1</formula>
    </cfRule>
  </conditionalFormatting>
  <conditionalFormatting sqref="O29 V29">
    <cfRule type="expression" priority="202" dxfId="2" stopIfTrue="1">
      <formula>$X$11=2</formula>
    </cfRule>
  </conditionalFormatting>
  <conditionalFormatting sqref="P29 W29">
    <cfRule type="expression" priority="201" dxfId="2" stopIfTrue="1">
      <formula>$X$11=3</formula>
    </cfRule>
  </conditionalFormatting>
  <conditionalFormatting sqref="N32 U32">
    <cfRule type="expression" priority="200" dxfId="2" stopIfTrue="1">
      <formula>$X$5=1</formula>
    </cfRule>
  </conditionalFormatting>
  <conditionalFormatting sqref="O32 V32">
    <cfRule type="expression" priority="199" dxfId="2" stopIfTrue="1">
      <formula>$X$5=2</formula>
    </cfRule>
  </conditionalFormatting>
  <conditionalFormatting sqref="P32 W32">
    <cfRule type="expression" priority="198" dxfId="2" stopIfTrue="1">
      <formula>$X$5=3</formula>
    </cfRule>
  </conditionalFormatting>
  <conditionalFormatting sqref="N33 U33">
    <cfRule type="expression" priority="197" dxfId="2" stopIfTrue="1">
      <formula>$X$6=1</formula>
    </cfRule>
  </conditionalFormatting>
  <conditionalFormatting sqref="O33 V33">
    <cfRule type="expression" priority="196" dxfId="2" stopIfTrue="1">
      <formula>$X$6=2</formula>
    </cfRule>
  </conditionalFormatting>
  <conditionalFormatting sqref="P33 W33">
    <cfRule type="expression" priority="195" dxfId="2" stopIfTrue="1">
      <formula>$X$6=3</formula>
    </cfRule>
  </conditionalFormatting>
  <conditionalFormatting sqref="N34 U34">
    <cfRule type="expression" priority="194" dxfId="2" stopIfTrue="1">
      <formula>$X$7=1</formula>
    </cfRule>
  </conditionalFormatting>
  <conditionalFormatting sqref="O34 V34">
    <cfRule type="expression" priority="193" dxfId="2" stopIfTrue="1">
      <formula>$X$7=2</formula>
    </cfRule>
  </conditionalFormatting>
  <conditionalFormatting sqref="P34 W34">
    <cfRule type="expression" priority="192" dxfId="2" stopIfTrue="1">
      <formula>$X$7=3</formula>
    </cfRule>
  </conditionalFormatting>
  <conditionalFormatting sqref="N36 U36">
    <cfRule type="expression" priority="191" dxfId="2" stopIfTrue="1">
      <formula>$X$9=1</formula>
    </cfRule>
  </conditionalFormatting>
  <conditionalFormatting sqref="O36 V36">
    <cfRule type="expression" priority="190" dxfId="2" stopIfTrue="1">
      <formula>$X$9=2</formula>
    </cfRule>
  </conditionalFormatting>
  <conditionalFormatting sqref="P36 W36">
    <cfRule type="expression" priority="189" dxfId="2" stopIfTrue="1">
      <formula>$X$9=3</formula>
    </cfRule>
  </conditionalFormatting>
  <conditionalFormatting sqref="N37 U37">
    <cfRule type="expression" priority="188" dxfId="2" stopIfTrue="1">
      <formula>$X$10=1</formula>
    </cfRule>
  </conditionalFormatting>
  <conditionalFormatting sqref="O37 V37">
    <cfRule type="expression" priority="187" dxfId="2" stopIfTrue="1">
      <formula>$X$10=2</formula>
    </cfRule>
  </conditionalFormatting>
  <conditionalFormatting sqref="P37 W37">
    <cfRule type="expression" priority="186" dxfId="2" stopIfTrue="1">
      <formula>$X$10=3</formula>
    </cfRule>
  </conditionalFormatting>
  <conditionalFormatting sqref="N38 U38">
    <cfRule type="expression" priority="185" dxfId="2" stopIfTrue="1">
      <formula>$X$11=1</formula>
    </cfRule>
  </conditionalFormatting>
  <conditionalFormatting sqref="O38 V38">
    <cfRule type="expression" priority="184" dxfId="2" stopIfTrue="1">
      <formula>$X$11=2</formula>
    </cfRule>
  </conditionalFormatting>
  <conditionalFormatting sqref="P38 W38">
    <cfRule type="expression" priority="183" dxfId="2" stopIfTrue="1">
      <formula>$X$11=3</formula>
    </cfRule>
  </conditionalFormatting>
  <conditionalFormatting sqref="N41 U41">
    <cfRule type="expression" priority="182" dxfId="2" stopIfTrue="1">
      <formula>$X$5=1</formula>
    </cfRule>
  </conditionalFormatting>
  <conditionalFormatting sqref="O41 V41">
    <cfRule type="expression" priority="181" dxfId="2" stopIfTrue="1">
      <formula>$X$5=2</formula>
    </cfRule>
  </conditionalFormatting>
  <conditionalFormatting sqref="P41 W41">
    <cfRule type="expression" priority="180" dxfId="2" stopIfTrue="1">
      <formula>$X$5=3</formula>
    </cfRule>
  </conditionalFormatting>
  <conditionalFormatting sqref="N42 U42">
    <cfRule type="expression" priority="179" dxfId="2" stopIfTrue="1">
      <formula>$X$6=1</formula>
    </cfRule>
  </conditionalFormatting>
  <conditionalFormatting sqref="O42 V42">
    <cfRule type="expression" priority="178" dxfId="2" stopIfTrue="1">
      <formula>$X$6=2</formula>
    </cfRule>
  </conditionalFormatting>
  <conditionalFormatting sqref="P42 W42">
    <cfRule type="expression" priority="177" dxfId="2" stopIfTrue="1">
      <formula>$X$6=3</formula>
    </cfRule>
  </conditionalFormatting>
  <conditionalFormatting sqref="N43 U43">
    <cfRule type="expression" priority="176" dxfId="2" stopIfTrue="1">
      <formula>$X$7=1</formula>
    </cfRule>
  </conditionalFormatting>
  <conditionalFormatting sqref="O43 V43">
    <cfRule type="expression" priority="175" dxfId="2" stopIfTrue="1">
      <formula>$X$7=2</formula>
    </cfRule>
  </conditionalFormatting>
  <conditionalFormatting sqref="P43 W43">
    <cfRule type="expression" priority="174" dxfId="2" stopIfTrue="1">
      <formula>$X$7=3</formula>
    </cfRule>
  </conditionalFormatting>
  <conditionalFormatting sqref="N45 U45">
    <cfRule type="expression" priority="173" dxfId="2" stopIfTrue="1">
      <formula>$X$9=1</formula>
    </cfRule>
  </conditionalFormatting>
  <conditionalFormatting sqref="O45 V45">
    <cfRule type="expression" priority="172" dxfId="2" stopIfTrue="1">
      <formula>$X$9=2</formula>
    </cfRule>
  </conditionalFormatting>
  <conditionalFormatting sqref="P45 W45">
    <cfRule type="expression" priority="171" dxfId="2" stopIfTrue="1">
      <formula>$X$9=3</formula>
    </cfRule>
  </conditionalFormatting>
  <conditionalFormatting sqref="N46 U46">
    <cfRule type="expression" priority="170" dxfId="2" stopIfTrue="1">
      <formula>$X$10=1</formula>
    </cfRule>
  </conditionalFormatting>
  <conditionalFormatting sqref="O46 V46">
    <cfRule type="expression" priority="169" dxfId="2" stopIfTrue="1">
      <formula>$X$10=2</formula>
    </cfRule>
  </conditionalFormatting>
  <conditionalFormatting sqref="P46 W46">
    <cfRule type="expression" priority="168" dxfId="2" stopIfTrue="1">
      <formula>$X$10=3</formula>
    </cfRule>
  </conditionalFormatting>
  <conditionalFormatting sqref="N47 U47">
    <cfRule type="expression" priority="167" dxfId="2" stopIfTrue="1">
      <formula>$X$11=1</formula>
    </cfRule>
  </conditionalFormatting>
  <conditionalFormatting sqref="O47 V47">
    <cfRule type="expression" priority="166" dxfId="2" stopIfTrue="1">
      <formula>$X$11=2</formula>
    </cfRule>
  </conditionalFormatting>
  <conditionalFormatting sqref="P47 W47">
    <cfRule type="expression" priority="165" dxfId="2" stopIfTrue="1">
      <formula>$X$11=3</formula>
    </cfRule>
  </conditionalFormatting>
  <conditionalFormatting sqref="N50 U50">
    <cfRule type="expression" priority="164" dxfId="2" stopIfTrue="1">
      <formula>$X$5=1</formula>
    </cfRule>
  </conditionalFormatting>
  <conditionalFormatting sqref="O50 V50">
    <cfRule type="expression" priority="163" dxfId="2" stopIfTrue="1">
      <formula>$X$5=2</formula>
    </cfRule>
  </conditionalFormatting>
  <conditionalFormatting sqref="P50 W50">
    <cfRule type="expression" priority="162" dxfId="2" stopIfTrue="1">
      <formula>$X$5=3</formula>
    </cfRule>
  </conditionalFormatting>
  <conditionalFormatting sqref="N51 U51">
    <cfRule type="expression" priority="161" dxfId="2" stopIfTrue="1">
      <formula>$X$6=1</formula>
    </cfRule>
  </conditionalFormatting>
  <conditionalFormatting sqref="O51 V51">
    <cfRule type="expression" priority="160" dxfId="2" stopIfTrue="1">
      <formula>$X$6=2</formula>
    </cfRule>
  </conditionalFormatting>
  <conditionalFormatting sqref="P51 W51">
    <cfRule type="expression" priority="159" dxfId="2" stopIfTrue="1">
      <formula>$X$6=3</formula>
    </cfRule>
  </conditionalFormatting>
  <conditionalFormatting sqref="N52 U52">
    <cfRule type="expression" priority="158" dxfId="2" stopIfTrue="1">
      <formula>$X$7=1</formula>
    </cfRule>
  </conditionalFormatting>
  <conditionalFormatting sqref="O52 V52">
    <cfRule type="expression" priority="157" dxfId="2" stopIfTrue="1">
      <formula>$X$7=2</formula>
    </cfRule>
  </conditionalFormatting>
  <conditionalFormatting sqref="P52 W52">
    <cfRule type="expression" priority="156" dxfId="2" stopIfTrue="1">
      <formula>$X$7=3</formula>
    </cfRule>
  </conditionalFormatting>
  <conditionalFormatting sqref="N54 U54">
    <cfRule type="expression" priority="155" dxfId="2" stopIfTrue="1">
      <formula>$X$9=1</formula>
    </cfRule>
  </conditionalFormatting>
  <conditionalFormatting sqref="O54 V54">
    <cfRule type="expression" priority="154" dxfId="2" stopIfTrue="1">
      <formula>$X$9=2</formula>
    </cfRule>
  </conditionalFormatting>
  <conditionalFormatting sqref="P54 W54">
    <cfRule type="expression" priority="153" dxfId="2" stopIfTrue="1">
      <formula>$X$9=3</formula>
    </cfRule>
  </conditionalFormatting>
  <conditionalFormatting sqref="N55 U55">
    <cfRule type="expression" priority="152" dxfId="2" stopIfTrue="1">
      <formula>$X$10=1</formula>
    </cfRule>
  </conditionalFormatting>
  <conditionalFormatting sqref="O55 V55">
    <cfRule type="expression" priority="151" dxfId="2" stopIfTrue="1">
      <formula>$X$10=2</formula>
    </cfRule>
  </conditionalFormatting>
  <conditionalFormatting sqref="P55 W55">
    <cfRule type="expression" priority="150" dxfId="2" stopIfTrue="1">
      <formula>$X$10=3</formula>
    </cfRule>
  </conditionalFormatting>
  <conditionalFormatting sqref="N56 U56">
    <cfRule type="expression" priority="149" dxfId="2" stopIfTrue="1">
      <formula>$X$11=1</formula>
    </cfRule>
  </conditionalFormatting>
  <conditionalFormatting sqref="O56 V56">
    <cfRule type="expression" priority="148" dxfId="2" stopIfTrue="1">
      <formula>$X$11=2</formula>
    </cfRule>
  </conditionalFormatting>
  <conditionalFormatting sqref="P56 W56">
    <cfRule type="expression" priority="147" dxfId="2" stopIfTrue="1">
      <formula>$X$11=3</formula>
    </cfRule>
  </conditionalFormatting>
  <conditionalFormatting sqref="U14 U23 U32">
    <cfRule type="expression" priority="146" dxfId="2" stopIfTrue="1">
      <formula>$X$5=1</formula>
    </cfRule>
  </conditionalFormatting>
  <conditionalFormatting sqref="V14 V23 V32">
    <cfRule type="expression" priority="145" dxfId="2" stopIfTrue="1">
      <formula>$X$5=2</formula>
    </cfRule>
  </conditionalFormatting>
  <conditionalFormatting sqref="W14 W23 W32">
    <cfRule type="expression" priority="144" dxfId="2" stopIfTrue="1">
      <formula>$X$5=3</formula>
    </cfRule>
  </conditionalFormatting>
  <conditionalFormatting sqref="U15 U24 U33">
    <cfRule type="expression" priority="143" dxfId="2" stopIfTrue="1">
      <formula>$X$6=1</formula>
    </cfRule>
  </conditionalFormatting>
  <conditionalFormatting sqref="V15 V24 V33">
    <cfRule type="expression" priority="142" dxfId="2" stopIfTrue="1">
      <formula>$X$6=2</formula>
    </cfRule>
  </conditionalFormatting>
  <conditionalFormatting sqref="W15 W24 W33">
    <cfRule type="expression" priority="141" dxfId="2" stopIfTrue="1">
      <formula>$X$6=3</formula>
    </cfRule>
  </conditionalFormatting>
  <conditionalFormatting sqref="U16 U25 U34">
    <cfRule type="expression" priority="140" dxfId="2" stopIfTrue="1">
      <formula>$X$7=1</formula>
    </cfRule>
  </conditionalFormatting>
  <conditionalFormatting sqref="V16 V25 V34">
    <cfRule type="expression" priority="139" dxfId="2" stopIfTrue="1">
      <formula>$X$7=2</formula>
    </cfRule>
  </conditionalFormatting>
  <conditionalFormatting sqref="W16 W25 W34">
    <cfRule type="expression" priority="138" dxfId="2" stopIfTrue="1">
      <formula>$X$7=3</formula>
    </cfRule>
  </conditionalFormatting>
  <conditionalFormatting sqref="U18 U27 U36">
    <cfRule type="expression" priority="137" dxfId="2" stopIfTrue="1">
      <formula>$X$9=1</formula>
    </cfRule>
  </conditionalFormatting>
  <conditionalFormatting sqref="V18 V27 V36">
    <cfRule type="expression" priority="136" dxfId="2" stopIfTrue="1">
      <formula>$X$9=2</formula>
    </cfRule>
  </conditionalFormatting>
  <conditionalFormatting sqref="W18 W27 W36">
    <cfRule type="expression" priority="135" dxfId="2" stopIfTrue="1">
      <formula>$X$9=3</formula>
    </cfRule>
  </conditionalFormatting>
  <conditionalFormatting sqref="U19 U28 U37">
    <cfRule type="expression" priority="134" dxfId="2" stopIfTrue="1">
      <formula>$X$10=1</formula>
    </cfRule>
  </conditionalFormatting>
  <conditionalFormatting sqref="V19 V28 V37">
    <cfRule type="expression" priority="133" dxfId="2" stopIfTrue="1">
      <formula>$X$10=2</formula>
    </cfRule>
  </conditionalFormatting>
  <conditionalFormatting sqref="W19 W28 W37">
    <cfRule type="expression" priority="132" dxfId="2" stopIfTrue="1">
      <formula>$X$10=3</formula>
    </cfRule>
  </conditionalFormatting>
  <conditionalFormatting sqref="U20 U29 U38">
    <cfRule type="expression" priority="131" dxfId="2" stopIfTrue="1">
      <formula>$X$11=1</formula>
    </cfRule>
  </conditionalFormatting>
  <conditionalFormatting sqref="V20 V29 V38">
    <cfRule type="expression" priority="130" dxfId="2" stopIfTrue="1">
      <formula>$X$11=2</formula>
    </cfRule>
  </conditionalFormatting>
  <conditionalFormatting sqref="W20 W29 W38">
    <cfRule type="expression" priority="129" dxfId="2" stopIfTrue="1">
      <formula>$X$11=3</formula>
    </cfRule>
  </conditionalFormatting>
  <conditionalFormatting sqref="N14 N23 N32">
    <cfRule type="expression" priority="128" dxfId="2" stopIfTrue="1">
      <formula>$X$5=1</formula>
    </cfRule>
  </conditionalFormatting>
  <conditionalFormatting sqref="O14 O23 O32">
    <cfRule type="expression" priority="127" dxfId="2" stopIfTrue="1">
      <formula>$X$5=2</formula>
    </cfRule>
  </conditionalFormatting>
  <conditionalFormatting sqref="P14 P23 P32">
    <cfRule type="expression" priority="126" dxfId="2" stopIfTrue="1">
      <formula>$X$5=3</formula>
    </cfRule>
  </conditionalFormatting>
  <conditionalFormatting sqref="N15 N24 N33">
    <cfRule type="expression" priority="125" dxfId="2" stopIfTrue="1">
      <formula>$X$6=1</formula>
    </cfRule>
  </conditionalFormatting>
  <conditionalFormatting sqref="O15 O24 O33">
    <cfRule type="expression" priority="124" dxfId="2" stopIfTrue="1">
      <formula>$X$6=2</formula>
    </cfRule>
  </conditionalFormatting>
  <conditionalFormatting sqref="P15 P24 P33">
    <cfRule type="expression" priority="123" dxfId="2" stopIfTrue="1">
      <formula>$X$6=3</formula>
    </cfRule>
  </conditionalFormatting>
  <conditionalFormatting sqref="N16 N25 N34">
    <cfRule type="expression" priority="122" dxfId="2" stopIfTrue="1">
      <formula>$X$7=1</formula>
    </cfRule>
  </conditionalFormatting>
  <conditionalFormatting sqref="O16 O25 O34">
    <cfRule type="expression" priority="121" dxfId="2" stopIfTrue="1">
      <formula>$X$7=2</formula>
    </cfRule>
  </conditionalFormatting>
  <conditionalFormatting sqref="P16 P25 P34">
    <cfRule type="expression" priority="120" dxfId="2" stopIfTrue="1">
      <formula>$X$7=3</formula>
    </cfRule>
  </conditionalFormatting>
  <conditionalFormatting sqref="N18 N27 N36">
    <cfRule type="expression" priority="119" dxfId="2" stopIfTrue="1">
      <formula>$X$9=1</formula>
    </cfRule>
  </conditionalFormatting>
  <conditionalFormatting sqref="O18 O27 O36">
    <cfRule type="expression" priority="118" dxfId="2" stopIfTrue="1">
      <formula>$X$9=2</formula>
    </cfRule>
  </conditionalFormatting>
  <conditionalFormatting sqref="P18 P27 P36">
    <cfRule type="expression" priority="117" dxfId="2" stopIfTrue="1">
      <formula>$X$9=3</formula>
    </cfRule>
  </conditionalFormatting>
  <conditionalFormatting sqref="N19 N28 N37">
    <cfRule type="expression" priority="116" dxfId="2" stopIfTrue="1">
      <formula>$X$10=1</formula>
    </cfRule>
  </conditionalFormatting>
  <conditionalFormatting sqref="O19 O28 O37">
    <cfRule type="expression" priority="115" dxfId="2" stopIfTrue="1">
      <formula>$X$10=2</formula>
    </cfRule>
  </conditionalFormatting>
  <conditionalFormatting sqref="P19 P28 P37">
    <cfRule type="expression" priority="114" dxfId="2" stopIfTrue="1">
      <formula>$X$10=3</formula>
    </cfRule>
  </conditionalFormatting>
  <conditionalFormatting sqref="N20 N29 N38">
    <cfRule type="expression" priority="113" dxfId="2" stopIfTrue="1">
      <formula>$X$11=1</formula>
    </cfRule>
  </conditionalFormatting>
  <conditionalFormatting sqref="O20 O29 O38">
    <cfRule type="expression" priority="112" dxfId="2" stopIfTrue="1">
      <formula>$X$11=2</formula>
    </cfRule>
  </conditionalFormatting>
  <conditionalFormatting sqref="P20 P29 P38">
    <cfRule type="expression" priority="111" dxfId="2" stopIfTrue="1">
      <formula>$X$11=3</formula>
    </cfRule>
  </conditionalFormatting>
  <conditionalFormatting sqref="N5 U5 N41 U41 N50 U50 U14 U23 U32 N14 N23 N32">
    <cfRule type="expression" priority="110" dxfId="2" stopIfTrue="1">
      <formula>$X$5=1</formula>
    </cfRule>
  </conditionalFormatting>
  <conditionalFormatting sqref="O5 V5 O41 V41 O50 V50 V14 V23 V32 O14 O23 O32">
    <cfRule type="expression" priority="109" dxfId="2" stopIfTrue="1">
      <formula>$X$5=2</formula>
    </cfRule>
  </conditionalFormatting>
  <conditionalFormatting sqref="P5 W5 P41 W41 P50 W50 W14 W23 W32 P14 P23 P32">
    <cfRule type="expression" priority="108" dxfId="2" stopIfTrue="1">
      <formula>$X$5=3</formula>
    </cfRule>
  </conditionalFormatting>
  <conditionalFormatting sqref="N6 U6 N42 U42 N51 U51 U15 U24 U33 N15 N24 N33">
    <cfRule type="expression" priority="107" dxfId="2" stopIfTrue="1">
      <formula>$X$6=1</formula>
    </cfRule>
  </conditionalFormatting>
  <conditionalFormatting sqref="O6 V6 O42 V42 O51 V51 V15 V24 V33 O15 O24 O33">
    <cfRule type="expression" priority="106" dxfId="2" stopIfTrue="1">
      <formula>$X$6=2</formula>
    </cfRule>
  </conditionalFormatting>
  <conditionalFormatting sqref="P6 W6 P42 W42 P51 W51 W15 W24 W33 P15 P24 P33">
    <cfRule type="expression" priority="105" dxfId="2" stopIfTrue="1">
      <formula>$X$6=3</formula>
    </cfRule>
  </conditionalFormatting>
  <conditionalFormatting sqref="N7 U7 N43 U43 N52 U52 U16 U25 U34 N16 N25 N34">
    <cfRule type="expression" priority="104" dxfId="2" stopIfTrue="1">
      <formula>$X$7=1</formula>
    </cfRule>
  </conditionalFormatting>
  <conditionalFormatting sqref="O7 V7 O43 V43 O52 V52 V16 V25 V34 O16 O25 O34">
    <cfRule type="expression" priority="103" dxfId="2" stopIfTrue="1">
      <formula>$X$7=2</formula>
    </cfRule>
  </conditionalFormatting>
  <conditionalFormatting sqref="P7 W7 P43 W43 P52 W52 W16 W25 W34 P16 P25 P34">
    <cfRule type="expression" priority="102" dxfId="2" stopIfTrue="1">
      <formula>$X$7=3</formula>
    </cfRule>
  </conditionalFormatting>
  <conditionalFormatting sqref="N9 U9 N45 U45 N54 U54 U18 U27 U36 N18 N27 N36">
    <cfRule type="expression" priority="101" dxfId="2" stopIfTrue="1">
      <formula>$X$9=1</formula>
    </cfRule>
  </conditionalFormatting>
  <conditionalFormatting sqref="O9 V9 O45 V45 O54 V54 V18 V27 V36 O18 O27 O36">
    <cfRule type="expression" priority="100" dxfId="2" stopIfTrue="1">
      <formula>$X$9=2</formula>
    </cfRule>
  </conditionalFormatting>
  <conditionalFormatting sqref="P9 W9 P45 W45 P54 W54 W18 W27 W36 P18 P27 P36">
    <cfRule type="expression" priority="99" dxfId="2" stopIfTrue="1">
      <formula>$X$9=3</formula>
    </cfRule>
  </conditionalFormatting>
  <conditionalFormatting sqref="N10 U10 N46 U46 N55 U55 U19 U28 U37 N19 N28 N37">
    <cfRule type="expression" priority="98" dxfId="2" stopIfTrue="1">
      <formula>$X$10=1</formula>
    </cfRule>
  </conditionalFormatting>
  <conditionalFormatting sqref="O10 V10 O46 V46 O55 V55 V19 V28 V37 O19 O28 O37">
    <cfRule type="expression" priority="97" dxfId="2" stopIfTrue="1">
      <formula>$X$10=2</formula>
    </cfRule>
  </conditionalFormatting>
  <conditionalFormatting sqref="P10 W10 P46 W46 P55 W55 W19 W28 W37 P19 P28 P37">
    <cfRule type="expression" priority="96" dxfId="2" stopIfTrue="1">
      <formula>$X$10=3</formula>
    </cfRule>
  </conditionalFormatting>
  <conditionalFormatting sqref="N11 U11 N47 U47 N56 U56 U20 U29 U38 N20 N29 N38">
    <cfRule type="expression" priority="95" dxfId="2" stopIfTrue="1">
      <formula>$X$11=1</formula>
    </cfRule>
  </conditionalFormatting>
  <conditionalFormatting sqref="O11 V11 O47 V47 O56 V56 V20 V29 V38 O20 O29 O38">
    <cfRule type="expression" priority="94" dxfId="2" stopIfTrue="1">
      <formula>$X$11=2</formula>
    </cfRule>
  </conditionalFormatting>
  <conditionalFormatting sqref="P11 W11 P47 W47 P56 W56 W20 W29 W38 P20 P29 P38">
    <cfRule type="expression" priority="93" dxfId="2" stopIfTrue="1">
      <formula>$X$11=3</formula>
    </cfRule>
  </conditionalFormatting>
  <conditionalFormatting sqref="AX4">
    <cfRule type="cellIs" priority="91" dxfId="1" operator="lessThan" stopIfTrue="1">
      <formula>0</formula>
    </cfRule>
    <cfRule type="cellIs" priority="92" dxfId="0" operator="greaterThan" stopIfTrue="1">
      <formula>0</formula>
    </cfRule>
  </conditionalFormatting>
  <conditionalFormatting sqref="BB4">
    <cfRule type="cellIs" priority="89" dxfId="1" operator="lessThan" stopIfTrue="1">
      <formula>0</formula>
    </cfRule>
    <cfRule type="cellIs" priority="90" dxfId="0" operator="greaterThan" stopIfTrue="1">
      <formula>0</formula>
    </cfRule>
  </conditionalFormatting>
  <conditionalFormatting sqref="AY4">
    <cfRule type="cellIs" priority="87" dxfId="1" operator="lessThan" stopIfTrue="1">
      <formula>0</formula>
    </cfRule>
    <cfRule type="cellIs" priority="88" dxfId="0" operator="greaterThan" stopIfTrue="1">
      <formula>0</formula>
    </cfRule>
  </conditionalFormatting>
  <conditionalFormatting sqref="AX5">
    <cfRule type="cellIs" priority="85" dxfId="1" operator="lessThan" stopIfTrue="1">
      <formula>0</formula>
    </cfRule>
    <cfRule type="cellIs" priority="86" dxfId="0" operator="greaterThan" stopIfTrue="1">
      <formula>0</formula>
    </cfRule>
  </conditionalFormatting>
  <conditionalFormatting sqref="AY5">
    <cfRule type="cellIs" priority="83" dxfId="1" operator="lessThan" stopIfTrue="1">
      <formula>0</formula>
    </cfRule>
    <cfRule type="cellIs" priority="84" dxfId="0" operator="greaterThan" stopIfTrue="1">
      <formula>0</formula>
    </cfRule>
  </conditionalFormatting>
  <conditionalFormatting sqref="AZ5">
    <cfRule type="cellIs" priority="81" dxfId="1" operator="lessThan" stopIfTrue="1">
      <formula>0</formula>
    </cfRule>
    <cfRule type="cellIs" priority="82" dxfId="0" operator="greaterThan" stopIfTrue="1">
      <formula>0</formula>
    </cfRule>
  </conditionalFormatting>
  <conditionalFormatting sqref="AZ4">
    <cfRule type="cellIs" priority="79" dxfId="1" operator="lessThan" stopIfTrue="1">
      <formula>0</formula>
    </cfRule>
    <cfRule type="cellIs" priority="80" dxfId="0" operator="greaterThan" stopIfTrue="1">
      <formula>0</formula>
    </cfRule>
  </conditionalFormatting>
  <conditionalFormatting sqref="AX6">
    <cfRule type="cellIs" priority="77" dxfId="1" operator="lessThan" stopIfTrue="1">
      <formula>0</formula>
    </cfRule>
    <cfRule type="cellIs" priority="78" dxfId="0" operator="greaterThan" stopIfTrue="1">
      <formula>0</formula>
    </cfRule>
  </conditionalFormatting>
  <conditionalFormatting sqref="AY6">
    <cfRule type="cellIs" priority="75" dxfId="1" operator="lessThan" stopIfTrue="1">
      <formula>0</formula>
    </cfRule>
    <cfRule type="cellIs" priority="76" dxfId="0" operator="greaterThan" stopIfTrue="1">
      <formula>0</formula>
    </cfRule>
  </conditionalFormatting>
  <conditionalFormatting sqref="AZ6">
    <cfRule type="cellIs" priority="73" dxfId="1" operator="lessThan" stopIfTrue="1">
      <formula>0</formula>
    </cfRule>
    <cfRule type="cellIs" priority="74" dxfId="0" operator="greaterThan" stopIfTrue="1">
      <formula>0</formula>
    </cfRule>
  </conditionalFormatting>
  <conditionalFormatting sqref="AZ7">
    <cfRule type="cellIs" priority="71" dxfId="1" operator="lessThan" stopIfTrue="1">
      <formula>0</formula>
    </cfRule>
    <cfRule type="cellIs" priority="72" dxfId="0" operator="greaterThan" stopIfTrue="1">
      <formula>0</formula>
    </cfRule>
  </conditionalFormatting>
  <conditionalFormatting sqref="AZ8">
    <cfRule type="cellIs" priority="69" dxfId="1" operator="lessThan" stopIfTrue="1">
      <formula>0</formula>
    </cfRule>
    <cfRule type="cellIs" priority="70" dxfId="0" operator="greaterThan" stopIfTrue="1">
      <formula>0</formula>
    </cfRule>
  </conditionalFormatting>
  <conditionalFormatting sqref="AZ9">
    <cfRule type="cellIs" priority="67" dxfId="1" operator="lessThan" stopIfTrue="1">
      <formula>0</formula>
    </cfRule>
    <cfRule type="cellIs" priority="68" dxfId="0" operator="greaterThan" stopIfTrue="1">
      <formula>0</formula>
    </cfRule>
  </conditionalFormatting>
  <conditionalFormatting sqref="AX8">
    <cfRule type="cellIs" priority="65" dxfId="1" operator="lessThan" stopIfTrue="1">
      <formula>0</formula>
    </cfRule>
    <cfRule type="cellIs" priority="66" dxfId="0" operator="greaterThan" stopIfTrue="1">
      <formula>0</formula>
    </cfRule>
  </conditionalFormatting>
  <conditionalFormatting sqref="AY8">
    <cfRule type="cellIs" priority="63" dxfId="1" operator="lessThan" stopIfTrue="1">
      <formula>0</formula>
    </cfRule>
    <cfRule type="cellIs" priority="64" dxfId="0" operator="greaterThan" stopIfTrue="1">
      <formula>0</formula>
    </cfRule>
  </conditionalFormatting>
  <conditionalFormatting sqref="AY9">
    <cfRule type="cellIs" priority="61" dxfId="1" operator="lessThan" stopIfTrue="1">
      <formula>0</formula>
    </cfRule>
    <cfRule type="cellIs" priority="62" dxfId="0" operator="greaterThan" stopIfTrue="1">
      <formula>0</formula>
    </cfRule>
  </conditionalFormatting>
  <conditionalFormatting sqref="AX9">
    <cfRule type="cellIs" priority="59" dxfId="1" operator="lessThan" stopIfTrue="1">
      <formula>0</formula>
    </cfRule>
    <cfRule type="cellIs" priority="60" dxfId="0" operator="greaterThan" stopIfTrue="1">
      <formula>0</formula>
    </cfRule>
  </conditionalFormatting>
  <conditionalFormatting sqref="AX7">
    <cfRule type="cellIs" priority="57" dxfId="1" operator="lessThan" stopIfTrue="1">
      <formula>0</formula>
    </cfRule>
    <cfRule type="cellIs" priority="58" dxfId="0" operator="greaterThan" stopIfTrue="1">
      <formula>0</formula>
    </cfRule>
  </conditionalFormatting>
  <conditionalFormatting sqref="AY7">
    <cfRule type="cellIs" priority="55" dxfId="1" operator="lessThan" stopIfTrue="1">
      <formula>0</formula>
    </cfRule>
    <cfRule type="cellIs" priority="56" dxfId="0" operator="greaterThan" stopIfTrue="1">
      <formula>0</formula>
    </cfRule>
  </conditionalFormatting>
  <conditionalFormatting sqref="BC4">
    <cfRule type="cellIs" priority="53" dxfId="1" operator="lessThan" stopIfTrue="1">
      <formula>0</formula>
    </cfRule>
    <cfRule type="cellIs" priority="54" dxfId="0" operator="greaterThan" stopIfTrue="1">
      <formula>0</formula>
    </cfRule>
  </conditionalFormatting>
  <conditionalFormatting sqref="BD4">
    <cfRule type="cellIs" priority="51" dxfId="1" operator="lessThan" stopIfTrue="1">
      <formula>0</formula>
    </cfRule>
    <cfRule type="cellIs" priority="52" dxfId="0" operator="greaterThan" stopIfTrue="1">
      <formula>0</formula>
    </cfRule>
  </conditionalFormatting>
  <conditionalFormatting sqref="BB5">
    <cfRule type="cellIs" priority="49" dxfId="1" operator="lessThan" stopIfTrue="1">
      <formula>0</formula>
    </cfRule>
    <cfRule type="cellIs" priority="50" dxfId="0" operator="greaterThan" stopIfTrue="1">
      <formula>0</formula>
    </cfRule>
  </conditionalFormatting>
  <conditionalFormatting sqref="BC5">
    <cfRule type="cellIs" priority="47" dxfId="1" operator="lessThan" stopIfTrue="1">
      <formula>0</formula>
    </cfRule>
    <cfRule type="cellIs" priority="48" dxfId="0" operator="greaterThan" stopIfTrue="1">
      <formula>0</formula>
    </cfRule>
  </conditionalFormatting>
  <conditionalFormatting sqref="BD5">
    <cfRule type="cellIs" priority="45" dxfId="1" operator="lessThan" stopIfTrue="1">
      <formula>0</formula>
    </cfRule>
    <cfRule type="cellIs" priority="46" dxfId="0" operator="greaterThan" stopIfTrue="1">
      <formula>0</formula>
    </cfRule>
  </conditionalFormatting>
  <conditionalFormatting sqref="BB6">
    <cfRule type="cellIs" priority="43" dxfId="1" operator="lessThan" stopIfTrue="1">
      <formula>0</formula>
    </cfRule>
    <cfRule type="cellIs" priority="44" dxfId="0" operator="greaterThan" stopIfTrue="1">
      <formula>0</formula>
    </cfRule>
  </conditionalFormatting>
  <conditionalFormatting sqref="BC6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BD6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BB7">
    <cfRule type="cellIs" priority="37" dxfId="1" operator="lessThan" stopIfTrue="1">
      <formula>0</formula>
    </cfRule>
    <cfRule type="cellIs" priority="38" dxfId="0" operator="greaterThan" stopIfTrue="1">
      <formula>0</formula>
    </cfRule>
  </conditionalFormatting>
  <conditionalFormatting sqref="BC7">
    <cfRule type="cellIs" priority="35" dxfId="1" operator="lessThan" stopIfTrue="1">
      <formula>0</formula>
    </cfRule>
    <cfRule type="cellIs" priority="36" dxfId="0" operator="greaterThan" stopIfTrue="1">
      <formula>0</formula>
    </cfRule>
  </conditionalFormatting>
  <conditionalFormatting sqref="BD7">
    <cfRule type="cellIs" priority="33" dxfId="1" operator="lessThan" stopIfTrue="1">
      <formula>0</formula>
    </cfRule>
    <cfRule type="cellIs" priority="34" dxfId="0" operator="greaterThan" stopIfTrue="1">
      <formula>0</formula>
    </cfRule>
  </conditionalFormatting>
  <conditionalFormatting sqref="BB8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BC8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BD8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BB9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BC9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BD9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N41 U41 N50 U50 N5 U5 U14 N14 U23 N23 U32 N32">
    <cfRule type="expression" priority="20" dxfId="2" stopIfTrue="1">
      <formula>$X$5=1</formula>
    </cfRule>
  </conditionalFormatting>
  <conditionalFormatting sqref="O41 V41 O50 V50 O5 V5 V14 O14 V23 O23 V32 O32">
    <cfRule type="expression" priority="19" dxfId="2" stopIfTrue="1">
      <formula>$X$5=2</formula>
    </cfRule>
  </conditionalFormatting>
  <conditionalFormatting sqref="P41 W41 P50 W50 P5 W5 W14 P14 W23 P23 W32 P32">
    <cfRule type="expression" priority="18" dxfId="2" stopIfTrue="1">
      <formula>$X$5=3</formula>
    </cfRule>
  </conditionalFormatting>
  <conditionalFormatting sqref="N42 U42 N51 U51 N6 U6 U15 N15 U24 N24 U33 N33">
    <cfRule type="expression" priority="17" dxfId="2" stopIfTrue="1">
      <formula>$X$6=1</formula>
    </cfRule>
  </conditionalFormatting>
  <conditionalFormatting sqref="O42 V42 O51 V51 O6 V6 V15 O15 V24 O24 V33 O33">
    <cfRule type="expression" priority="16" dxfId="2" stopIfTrue="1">
      <formula>$X$6=2</formula>
    </cfRule>
  </conditionalFormatting>
  <conditionalFormatting sqref="P42 W42 P51 W51 P6 W6 W15 P15 W24 P24 W33 P33">
    <cfRule type="expression" priority="15" dxfId="2" stopIfTrue="1">
      <formula>$X$6=3</formula>
    </cfRule>
  </conditionalFormatting>
  <conditionalFormatting sqref="N43 U43 N52 U52 N7 U7 U16 N16 U25 N25 U34 N34">
    <cfRule type="expression" priority="14" dxfId="2" stopIfTrue="1">
      <formula>$X$7=1</formula>
    </cfRule>
  </conditionalFormatting>
  <conditionalFormatting sqref="O43 V43 O52 V52 O7 V7 V16 O16 V25 O25 V34 O34">
    <cfRule type="expression" priority="13" dxfId="2" stopIfTrue="1">
      <formula>$X$7=2</formula>
    </cfRule>
  </conditionalFormatting>
  <conditionalFormatting sqref="P43 W43 P52 W52 P7 W7 W16 P16 W25 P25 W34 P34">
    <cfRule type="expression" priority="12" dxfId="2" stopIfTrue="1">
      <formula>$X$7=3</formula>
    </cfRule>
  </conditionalFormatting>
  <conditionalFormatting sqref="N45 U45 N54 U54 N9 U9 U18 N18 U27 N27 U36 N36">
    <cfRule type="expression" priority="11" dxfId="2" stopIfTrue="1">
      <formula>$X$9=1</formula>
    </cfRule>
  </conditionalFormatting>
  <conditionalFormatting sqref="O45 V45 O54 V54 O9 V9 V18 O18 V27 O27 V36 O36">
    <cfRule type="expression" priority="10" dxfId="2" stopIfTrue="1">
      <formula>$X$9=2</formula>
    </cfRule>
  </conditionalFormatting>
  <conditionalFormatting sqref="P45 W45 P54 W54 P9 W9 W18 P18 W27 P27 W36 P36">
    <cfRule type="expression" priority="9" dxfId="2" stopIfTrue="1">
      <formula>$X$9=3</formula>
    </cfRule>
  </conditionalFormatting>
  <conditionalFormatting sqref="N46 U46 N55 U55 N10 U10 U19 N19 U28 N28 U37 N37">
    <cfRule type="expression" priority="8" dxfId="2" stopIfTrue="1">
      <formula>$X$10=1</formula>
    </cfRule>
  </conditionalFormatting>
  <conditionalFormatting sqref="O46 V46 O55 V55 O10 V10 V19 O19 V28 O28 V37 O37">
    <cfRule type="expression" priority="7" dxfId="2" stopIfTrue="1">
      <formula>$X$10=2</formula>
    </cfRule>
  </conditionalFormatting>
  <conditionalFormatting sqref="P46 W46 P55 W55 P10 W10 W19 P19 W28 P28 W37 P37">
    <cfRule type="expression" priority="6" dxfId="2" stopIfTrue="1">
      <formula>$X$10=3</formula>
    </cfRule>
  </conditionalFormatting>
  <conditionalFormatting sqref="N47 U47 N56 U56 N11 U11 U20 N20 U29 N29 U38 N38">
    <cfRule type="expression" priority="5" dxfId="2" stopIfTrue="1">
      <formula>$X$11=1</formula>
    </cfRule>
  </conditionalFormatting>
  <conditionalFormatting sqref="O47 V47 O56 V56 O11 V11 V20 O20 V29 O29 V38 O38">
    <cfRule type="expression" priority="4" dxfId="2" stopIfTrue="1">
      <formula>$X$11=2</formula>
    </cfRule>
  </conditionalFormatting>
  <conditionalFormatting sqref="P47 W47 P56 W56 P11 W11 W20 P20 W29 P29 W38 P38">
    <cfRule type="expression" priority="3" dxfId="2" stopIfTrue="1">
      <formula>$X$11=3</formula>
    </cfRule>
  </conditionalFormatting>
  <conditionalFormatting sqref="AL4:AN9 AP4:AR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6"/>
  <sheetViews>
    <sheetView zoomScale="70" zoomScaleNormal="70" zoomScalePageLayoutView="0" workbookViewId="0" topLeftCell="A1">
      <selection activeCell="G28" sqref="G28"/>
    </sheetView>
  </sheetViews>
  <sheetFormatPr defaultColWidth="9.00390625" defaultRowHeight="13.5" customHeight="1"/>
  <cols>
    <col min="2" max="2" width="7.125" style="76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8" width="2.875" style="0" hidden="1" customWidth="1"/>
    <col min="29" max="30" width="15.75390625" style="0" customWidth="1"/>
    <col min="32" max="32" width="3.625" style="109" hidden="1" customWidth="1"/>
    <col min="33" max="33" width="7.25390625" style="109" hidden="1" customWidth="1"/>
    <col min="34" max="34" width="3.625" style="110" hidden="1" customWidth="1"/>
    <col min="35" max="35" width="3.625" style="109" hidden="1" customWidth="1"/>
    <col min="36" max="36" width="7.25390625" style="110" hidden="1" customWidth="1"/>
    <col min="38" max="40" width="5.75390625" style="124" customWidth="1"/>
    <col min="41" max="41" width="41.75390625" style="124" customWidth="1"/>
    <col min="42" max="44" width="5.75390625" style="124" customWidth="1"/>
  </cols>
  <sheetData>
    <row r="1" spans="2:43" ht="13.5" customHeight="1" thickBot="1">
      <c r="B1" s="75"/>
      <c r="N1" s="1"/>
      <c r="O1" s="1"/>
      <c r="P1" s="1"/>
      <c r="AC1" s="1"/>
      <c r="AD1" s="1"/>
      <c r="AL1" s="125"/>
      <c r="AM1" s="125"/>
      <c r="AN1" s="125"/>
      <c r="AO1" s="125"/>
      <c r="AP1" s="125"/>
      <c r="AQ1" s="125"/>
    </row>
    <row r="2" spans="2:44" ht="13.5" customHeight="1" thickBot="1" thickTop="1">
      <c r="B2" s="3" t="str">
        <f>CONCATENATE("[center][b][color=#FF0000][u][size=150]",N2," ",CHAR(150)," ",U2," - ",C14,":",G14," (",C16,"-",G16,")[/size][/u][/color][/b][/center]")</f>
        <v>[center][b][color=#FF0000][u][size=150]Red Anfield – EXE - 0:0 (0-0)[/size][/u][/color][/b][/center]</v>
      </c>
      <c r="C2" s="209" t="s">
        <v>15</v>
      </c>
      <c r="D2" s="210"/>
      <c r="E2" s="210"/>
      <c r="F2" s="210"/>
      <c r="G2" s="211"/>
      <c r="H2" s="56"/>
      <c r="I2" s="30"/>
      <c r="J2" s="30"/>
      <c r="K2" s="30"/>
      <c r="L2" s="31"/>
      <c r="M2" s="74"/>
      <c r="N2" s="187" t="s">
        <v>64</v>
      </c>
      <c r="O2" s="188"/>
      <c r="P2" s="189"/>
      <c r="Q2" s="80"/>
      <c r="R2" s="81"/>
      <c r="S2" s="81"/>
      <c r="T2" s="82"/>
      <c r="U2" s="187" t="s">
        <v>93</v>
      </c>
      <c r="V2" s="188"/>
      <c r="W2" s="189"/>
      <c r="X2" s="30"/>
      <c r="Y2" s="30"/>
      <c r="Z2" s="160"/>
      <c r="AA2" s="160"/>
      <c r="AB2" s="160"/>
      <c r="AC2" s="33"/>
      <c r="AD2" s="34"/>
      <c r="AF2" s="90" t="str">
        <f>N3</f>
        <v>ADRIAN</v>
      </c>
      <c r="AG2" s="87">
        <v>1</v>
      </c>
      <c r="AH2" s="111"/>
      <c r="AI2" s="112" t="str">
        <f>U3</f>
        <v>JiaMPaS</v>
      </c>
      <c r="AJ2" s="87">
        <v>1</v>
      </c>
      <c r="AL2" s="181" t="str">
        <f>IF(LEN(N2)=0,"",N2)</f>
        <v>Red Anfield</v>
      </c>
      <c r="AM2" s="182"/>
      <c r="AN2" s="183"/>
      <c r="AO2" s="184" t="str">
        <f>IF(LEN(C2)=0,"",C2)</f>
        <v>2 тур</v>
      </c>
      <c r="AP2" s="181" t="str">
        <f>IF(LEN(U2)=0,"",U2)</f>
        <v>EXE</v>
      </c>
      <c r="AQ2" s="182"/>
      <c r="AR2" s="186"/>
    </row>
    <row r="3" spans="2:44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206" t="s">
        <v>5</v>
      </c>
      <c r="D3" s="207"/>
      <c r="E3" s="207"/>
      <c r="F3" s="207"/>
      <c r="G3" s="208"/>
      <c r="H3" s="65" t="s">
        <v>6</v>
      </c>
      <c r="I3" s="66"/>
      <c r="J3" s="66"/>
      <c r="K3" s="36"/>
      <c r="L3" s="42"/>
      <c r="M3" s="201" t="s">
        <v>9</v>
      </c>
      <c r="N3" s="187" t="s">
        <v>65</v>
      </c>
      <c r="O3" s="188"/>
      <c r="P3" s="189"/>
      <c r="Q3" s="78"/>
      <c r="R3" s="79"/>
      <c r="S3" s="79"/>
      <c r="T3" s="79"/>
      <c r="U3" s="187" t="s">
        <v>94</v>
      </c>
      <c r="V3" s="188"/>
      <c r="W3" s="189"/>
      <c r="X3" s="30"/>
      <c r="Y3" s="30"/>
      <c r="Z3" s="36"/>
      <c r="AA3" s="36"/>
      <c r="AB3" s="36"/>
      <c r="AC3" s="156" t="str">
        <f>IF(LEN(N3)=0," ",N3)</f>
        <v>ADRIAN</v>
      </c>
      <c r="AD3" s="157" t="str">
        <f>IF(LEN(U3)=0," ",U3)</f>
        <v>JiaMPaS</v>
      </c>
      <c r="AF3" s="91" t="str">
        <f>N3</f>
        <v>ADRIAN</v>
      </c>
      <c r="AG3" s="88">
        <f>AC9</f>
        <v>0</v>
      </c>
      <c r="AH3" s="111"/>
      <c r="AI3" s="93" t="str">
        <f>U3</f>
        <v>JiaMPaS</v>
      </c>
      <c r="AJ3" s="88">
        <f>AD9</f>
        <v>0</v>
      </c>
      <c r="AL3" s="115">
        <v>1</v>
      </c>
      <c r="AM3" s="116" t="s">
        <v>14</v>
      </c>
      <c r="AN3" s="117">
        <v>2</v>
      </c>
      <c r="AO3" s="185"/>
      <c r="AP3" s="118">
        <v>1</v>
      </c>
      <c r="AQ3" s="116" t="s">
        <v>14</v>
      </c>
      <c r="AR3" s="119">
        <v>2</v>
      </c>
    </row>
    <row r="4" spans="2:44" ht="13.5" customHeight="1" thickBot="1">
      <c r="B4" s="3" t="str">
        <f>CONCATENATE(CHAR(10),"[b]линия матчей:[/b]",CHAR(10),"[b]1 тайм:[/b]")</f>
        <v>
[b]линия матчей:[/b]
[b]1 тайм:[/b]</v>
      </c>
      <c r="C4" s="97" t="s">
        <v>0</v>
      </c>
      <c r="D4" s="98"/>
      <c r="E4" s="98"/>
      <c r="F4" s="98"/>
      <c r="G4" s="99"/>
      <c r="H4" s="48" t="s">
        <v>6</v>
      </c>
      <c r="I4" s="193" t="s">
        <v>7</v>
      </c>
      <c r="J4" s="194"/>
      <c r="K4" s="41"/>
      <c r="L4" s="41"/>
      <c r="M4" s="202"/>
      <c r="N4" s="198" t="s">
        <v>0</v>
      </c>
      <c r="O4" s="199"/>
      <c r="P4" s="200"/>
      <c r="Q4" s="84" t="s">
        <v>12</v>
      </c>
      <c r="R4" s="204" t="s">
        <v>8</v>
      </c>
      <c r="S4" s="205"/>
      <c r="T4" s="84" t="s">
        <v>12</v>
      </c>
      <c r="U4" s="198" t="s">
        <v>0</v>
      </c>
      <c r="V4" s="199"/>
      <c r="W4" s="200"/>
      <c r="X4" s="35"/>
      <c r="Y4" s="36"/>
      <c r="Z4" s="35"/>
      <c r="AA4" s="35"/>
      <c r="AB4" s="35"/>
      <c r="AC4" s="179" t="s">
        <v>3</v>
      </c>
      <c r="AD4" s="180"/>
      <c r="AF4" s="91" t="str">
        <f>N3</f>
        <v>ADRIAN</v>
      </c>
      <c r="AG4" s="88">
        <f>AC7</f>
        <v>0</v>
      </c>
      <c r="AH4" s="111"/>
      <c r="AI4" s="93" t="str">
        <f>U3</f>
        <v>JiaMPaS</v>
      </c>
      <c r="AJ4" s="88">
        <f>AD7</f>
        <v>0</v>
      </c>
      <c r="AL4" s="138" t="str">
        <f aca="true" t="shared" si="0" ref="AL4:AN6">IF(SUM(Z5,Z14,Z23,Z32)&gt;0,CONCATENATE("+",SUM(Z5,Z14,Z23,Z32)),SUM(Z5,Z14,Z23,Z32))</f>
        <v>+3</v>
      </c>
      <c r="AM4" s="141">
        <f t="shared" si="0"/>
        <v>-1</v>
      </c>
      <c r="AN4" s="128">
        <f t="shared" si="0"/>
        <v>-2</v>
      </c>
      <c r="AO4" s="120" t="str">
        <f>IF(LEN(C5)=0,"",C5)</f>
        <v>1. Ганновер - Байер - 8.03. 18:30</v>
      </c>
      <c r="AP4" s="135">
        <f aca="true" t="shared" si="1" ref="AP4:AR9">IF((-AL4)&gt;0,CONCATENATE("+",-AL4),-AL4)</f>
        <v>-3</v>
      </c>
      <c r="AQ4" s="132" t="str">
        <f t="shared" si="1"/>
        <v>+1</v>
      </c>
      <c r="AR4" s="131" t="str">
        <f t="shared" si="1"/>
        <v>+2</v>
      </c>
    </row>
    <row r="5" spans="2:44" ht="13.5" customHeight="1">
      <c r="B5" s="3" t="str">
        <f>IF(L5=0,IF(X5=0,CONCATENATE(C5," - матч перенесен"),CONCATENATE(C5," - ",I5,":",J5)),C5)</f>
        <v>1. Ганновер - Байер - 8.03. 18:30</v>
      </c>
      <c r="C5" s="100" t="s">
        <v>34</v>
      </c>
      <c r="D5" s="101"/>
      <c r="E5" s="101"/>
      <c r="F5" s="101"/>
      <c r="G5" s="102"/>
      <c r="H5" s="48"/>
      <c r="I5" s="21"/>
      <c r="J5" s="24"/>
      <c r="K5" s="44"/>
      <c r="L5" s="20">
        <f>IF(OR(LEN(I5)=0,LEN(J5)=0),1,0)</f>
        <v>1</v>
      </c>
      <c r="M5" s="202"/>
      <c r="N5" s="7">
        <v>7</v>
      </c>
      <c r="O5" s="7">
        <v>6</v>
      </c>
      <c r="P5" s="8">
        <v>3</v>
      </c>
      <c r="Q5" s="9" t="str">
        <f>IF(X5=0,0,IF(X5=1,N5,IF(X5=2,O5,IF(X5=3,P5," "))))</f>
        <v> </v>
      </c>
      <c r="R5" s="10" t="str">
        <f>IF(Y5=0," ",IF(X5=0,0,IF(X5=1,IF(N5&gt;U5,1,0),IF(X5=2,IF(O5&gt;V5,1,0),IF(P5&gt;W5,1,0)))))</f>
        <v> </v>
      </c>
      <c r="S5" s="9" t="str">
        <f>IF(Y5=0," ",IF(X5=0,0,IF(X5=1,IF(N5&lt;U5,1,0),IF(X5=2,IF(O5&lt;V5,1,0),IF(P5&lt;W5,1,0)))))</f>
        <v> </v>
      </c>
      <c r="T5" s="9" t="str">
        <f>IF(X5=0,0,IF(X5=1,U5,IF(X5=2,V5,IF(X5=3,W5," "))))</f>
        <v> </v>
      </c>
      <c r="U5" s="7">
        <v>1</v>
      </c>
      <c r="V5" s="7">
        <v>5</v>
      </c>
      <c r="W5" s="8">
        <v>9</v>
      </c>
      <c r="X5" s="28">
        <f>IF(OR(LEN($I$5)=0,LEN($J$5)=0),"",IF(OR($I$5="-",$J$5="-"),0,IF($I$5=$J$5,2,IF($I$5&gt;$J$5,1,3))))</f>
      </c>
      <c r="Y5" s="20">
        <f>IF(OR(LEN($I$5)=0,LEN($J$5)=0,LEN(N5)=0,LEN(O5)=0,LEN(P5)=0,LEN(U5)=0,LEN(V5)=0,LEN(W5)=0),0,1)</f>
        <v>0</v>
      </c>
      <c r="Z5" s="161">
        <f aca="true" t="shared" si="2" ref="Z5:AB7">IF(N5&gt;U5,1,IF(N5&lt;U5,-1,0))</f>
        <v>1</v>
      </c>
      <c r="AA5" s="162">
        <f t="shared" si="2"/>
        <v>1</v>
      </c>
      <c r="AB5" s="163">
        <f t="shared" si="2"/>
        <v>-1</v>
      </c>
      <c r="AC5" s="154">
        <f>SUM(R5:R7,R9:R11)</f>
        <v>0</v>
      </c>
      <c r="AD5" s="155">
        <f>SUM(S5:S7,S9:S11)</f>
        <v>0</v>
      </c>
      <c r="AF5" s="91" t="str">
        <f>N3</f>
        <v>ADRIAN</v>
      </c>
      <c r="AG5" s="88">
        <f>AD7</f>
        <v>0</v>
      </c>
      <c r="AH5" s="111"/>
      <c r="AI5" s="94" t="str">
        <f>U3</f>
        <v>JiaMPaS</v>
      </c>
      <c r="AJ5" s="88">
        <f>AC7</f>
        <v>0</v>
      </c>
      <c r="AL5" s="139">
        <f t="shared" si="0"/>
        <v>-4</v>
      </c>
      <c r="AM5" s="142">
        <f t="shared" si="0"/>
        <v>0</v>
      </c>
      <c r="AN5" s="129" t="str">
        <f t="shared" si="0"/>
        <v>+2</v>
      </c>
      <c r="AO5" s="121" t="str">
        <f>IF(LEN(C6)=0,"",C6)</f>
        <v>2. Удинезе - Милан - 8.03. 21:00</v>
      </c>
      <c r="AP5" s="136" t="str">
        <f t="shared" si="1"/>
        <v>+4</v>
      </c>
      <c r="AQ5" s="133">
        <f t="shared" si="1"/>
        <v>0</v>
      </c>
      <c r="AR5" s="130">
        <f t="shared" si="1"/>
        <v>-2</v>
      </c>
    </row>
    <row r="6" spans="2:44" ht="13.5" customHeight="1" thickBot="1">
      <c r="B6" s="3" t="str">
        <f>IF(L6=0,IF(X6=0,CONCATENATE(C6," - матч перенесен"),CONCATENATE(C6," - ",I6,":",J6)),C6)</f>
        <v>2. Удинезе - Милан - 8.03. 21:00</v>
      </c>
      <c r="C6" s="100" t="s">
        <v>35</v>
      </c>
      <c r="D6" s="101"/>
      <c r="E6" s="101"/>
      <c r="F6" s="101"/>
      <c r="G6" s="102"/>
      <c r="H6" s="48"/>
      <c r="I6" s="21"/>
      <c r="J6" s="24"/>
      <c r="K6" s="45"/>
      <c r="L6" s="5">
        <f>IF(OR(LEN(I6)=0,LEN(J6)=0),1,0)</f>
        <v>1</v>
      </c>
      <c r="M6" s="202"/>
      <c r="N6" s="7">
        <v>1</v>
      </c>
      <c r="O6" s="7">
        <v>2</v>
      </c>
      <c r="P6" s="8">
        <v>9</v>
      </c>
      <c r="Q6" s="9" t="str">
        <f>IF(X6=0,0,IF(X6=1,N6,IF(X6=2,O6,IF(X6=3,P6," "))))</f>
        <v> </v>
      </c>
      <c r="R6" s="10" t="str">
        <f>IF(Y6=0," ",IF(X6=0,0,IF(X6=1,IF(N6&gt;U6,1,0),IF(X6=2,IF(O6&gt;V6,1,0),IF(P6&gt;W6,1,0)))))</f>
        <v> </v>
      </c>
      <c r="S6" s="9" t="str">
        <f>IF(Y6=0," ",IF(X6=0,0,IF(X6=1,IF(N6&lt;U6,1,0),IF(X6=2,IF(O6&lt;V6,1,0),IF(P6&lt;W6,1,0)))))</f>
        <v> </v>
      </c>
      <c r="T6" s="9" t="str">
        <f>IF(X6=0,0,IF(X6=1,U6,IF(X6=2,V6,IF(X6=3,W6," "))))</f>
        <v> </v>
      </c>
      <c r="U6" s="7">
        <v>2</v>
      </c>
      <c r="V6" s="7">
        <v>3</v>
      </c>
      <c r="W6" s="8">
        <v>8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64">
        <f t="shared" si="2"/>
        <v>-1</v>
      </c>
      <c r="AA6" s="165">
        <f t="shared" si="2"/>
        <v>-1</v>
      </c>
      <c r="AB6" s="4">
        <f t="shared" si="2"/>
        <v>1</v>
      </c>
      <c r="AC6" s="179" t="s">
        <v>4</v>
      </c>
      <c r="AD6" s="180"/>
      <c r="AF6" s="91" t="str">
        <f>N3</f>
        <v>ADRIAN</v>
      </c>
      <c r="AG6" s="88">
        <f>COUNTIF(Q5:Q11,9)</f>
        <v>0</v>
      </c>
      <c r="AH6" s="111"/>
      <c r="AI6" s="93" t="str">
        <f>U3</f>
        <v>JiaMPaS</v>
      </c>
      <c r="AJ6" s="88">
        <f>COUNTIF(T5:T11,9)</f>
        <v>0</v>
      </c>
      <c r="AL6" s="148">
        <f t="shared" si="0"/>
        <v>-2</v>
      </c>
      <c r="AM6" s="149">
        <f t="shared" si="0"/>
        <v>-1</v>
      </c>
      <c r="AN6" s="150">
        <f t="shared" si="0"/>
        <v>-1</v>
      </c>
      <c r="AO6" s="122" t="str">
        <f>IF(LEN(C7)=0,"",C7)</f>
        <v>3. Валансьен - Ренн - 8.03. 23:00</v>
      </c>
      <c r="AP6" s="151" t="str">
        <f t="shared" si="1"/>
        <v>+2</v>
      </c>
      <c r="AQ6" s="152" t="str">
        <f t="shared" si="1"/>
        <v>+1</v>
      </c>
      <c r="AR6" s="153" t="str">
        <f t="shared" si="1"/>
        <v>+1</v>
      </c>
    </row>
    <row r="7" spans="2:44" ht="13.5" customHeight="1" thickBot="1">
      <c r="B7" s="3" t="str">
        <f>IF(L7=0,IF(X7=0,CONCATENATE(C7," - матч перенесен"),CONCATENATE(C7," - ",I7,":",J7)),C7)</f>
        <v>3. Валансьен - Ренн - 8.03. 23:00</v>
      </c>
      <c r="C7" s="100" t="s">
        <v>36</v>
      </c>
      <c r="D7" s="101"/>
      <c r="E7" s="101"/>
      <c r="F7" s="101"/>
      <c r="G7" s="102"/>
      <c r="H7" s="48"/>
      <c r="I7" s="22"/>
      <c r="J7" s="23"/>
      <c r="K7" s="46"/>
      <c r="L7" s="17">
        <f>IF(OR(LEN(I7)=0,LEN(J7)=0),1,0)</f>
        <v>1</v>
      </c>
      <c r="M7" s="202"/>
      <c r="N7" s="7">
        <v>5</v>
      </c>
      <c r="O7" s="7">
        <v>8</v>
      </c>
      <c r="P7" s="8">
        <v>4</v>
      </c>
      <c r="Q7" s="9" t="str">
        <f>IF(X7=0,0,IF(X7=1,N7,IF(X7=2,O7,IF(X7=3,P7," "))))</f>
        <v> </v>
      </c>
      <c r="R7" s="10" t="str">
        <f>IF(Y7=0," ",IF(X7=0,0,IF(X7=1,IF(N7&gt;U7,1,0),IF(X7=2,IF(O7&gt;V7,1,0),IF(P7&gt;W7,1,0)))))</f>
        <v> </v>
      </c>
      <c r="S7" s="9" t="str">
        <f>IF(Y7=0," ",IF(X7=0,0,IF(X7=1,IF(N7&lt;U7,1,0),IF(X7=2,IF(O7&lt;V7,1,0),IF(P7&lt;W7,1,0)))))</f>
        <v> </v>
      </c>
      <c r="T7" s="9" t="str">
        <f>IF(X7=0,0,IF(X7=1,U7,IF(X7=2,V7,IF(X7=3,W7," "))))</f>
        <v> </v>
      </c>
      <c r="U7" s="7">
        <v>7</v>
      </c>
      <c r="V7" s="7">
        <v>6</v>
      </c>
      <c r="W7" s="8">
        <v>4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66">
        <f t="shared" si="2"/>
        <v>-1</v>
      </c>
      <c r="AA7" s="167">
        <f t="shared" si="2"/>
        <v>1</v>
      </c>
      <c r="AB7" s="4">
        <f t="shared" si="2"/>
        <v>0</v>
      </c>
      <c r="AC7" s="154">
        <f>IF(AC5-AD5&gt;0,AC5-AD5,0)</f>
        <v>0</v>
      </c>
      <c r="AD7" s="155">
        <f>IF(AC5-AD5&lt;0,AD5-AC5,0)</f>
        <v>0</v>
      </c>
      <c r="AF7" s="91" t="str">
        <f>N12</f>
        <v>MaxJoker</v>
      </c>
      <c r="AG7" s="88">
        <v>1</v>
      </c>
      <c r="AH7" s="111"/>
      <c r="AI7" s="113" t="str">
        <f>U12</f>
        <v>Kashtan</v>
      </c>
      <c r="AJ7" s="88">
        <v>1</v>
      </c>
      <c r="AL7" s="139" t="str">
        <f aca="true" t="shared" si="3" ref="AL7:AN9">IF(SUM(Z9,Z18,Z27,Z36)&gt;0,CONCATENATE("+",SUM(Z9,Z18,Z27,Z36)),SUM(Z9,Z18,Z27,Z36))</f>
        <v>+1</v>
      </c>
      <c r="AM7" s="142">
        <f t="shared" si="3"/>
        <v>-2</v>
      </c>
      <c r="AN7" s="144" t="str">
        <f t="shared" si="3"/>
        <v>+1</v>
      </c>
      <c r="AO7" s="120" t="str">
        <f>IF(LEN(C9)=0,"",C9)</f>
        <v>4. Анжи - Рубин - 9.03. 16:00</v>
      </c>
      <c r="AP7" s="136">
        <f t="shared" si="1"/>
        <v>-1</v>
      </c>
      <c r="AQ7" s="133" t="str">
        <f t="shared" si="1"/>
        <v>+2</v>
      </c>
      <c r="AR7" s="130">
        <f t="shared" si="1"/>
        <v>-1</v>
      </c>
    </row>
    <row r="8" spans="2:44" ht="13.5" customHeight="1" thickBot="1">
      <c r="B8" s="3" t="s">
        <v>11</v>
      </c>
      <c r="C8" s="103" t="s">
        <v>1</v>
      </c>
      <c r="D8" s="104"/>
      <c r="E8" s="104"/>
      <c r="F8" s="104"/>
      <c r="G8" s="105"/>
      <c r="H8" s="48" t="s">
        <v>6</v>
      </c>
      <c r="I8" s="25"/>
      <c r="J8" s="26"/>
      <c r="K8" s="47"/>
      <c r="L8" s="6">
        <f>SUM(L5:L7,L9:L11)</f>
        <v>6</v>
      </c>
      <c r="M8" s="202"/>
      <c r="N8" s="195" t="s">
        <v>1</v>
      </c>
      <c r="O8" s="196"/>
      <c r="P8" s="197"/>
      <c r="Q8" s="19"/>
      <c r="R8" s="83"/>
      <c r="S8" s="77"/>
      <c r="T8" s="19"/>
      <c r="U8" s="195" t="s">
        <v>1</v>
      </c>
      <c r="V8" s="196"/>
      <c r="W8" s="197"/>
      <c r="X8" s="37"/>
      <c r="Y8" s="38"/>
      <c r="Z8" s="38"/>
      <c r="AA8" s="38"/>
      <c r="AB8" s="38"/>
      <c r="AC8" s="173" t="s">
        <v>13</v>
      </c>
      <c r="AD8" s="174"/>
      <c r="AF8" s="91" t="str">
        <f>N12</f>
        <v>MaxJoker</v>
      </c>
      <c r="AG8" s="88">
        <f>AC18</f>
        <v>0</v>
      </c>
      <c r="AH8" s="111"/>
      <c r="AI8" s="93" t="str">
        <f>U12</f>
        <v>Kashtan</v>
      </c>
      <c r="AJ8" s="88">
        <f>AD18</f>
        <v>0</v>
      </c>
      <c r="AL8" s="145">
        <f t="shared" si="3"/>
        <v>-2</v>
      </c>
      <c r="AM8" s="146" t="str">
        <f t="shared" si="3"/>
        <v>+1</v>
      </c>
      <c r="AN8" s="147" t="str">
        <f t="shared" si="3"/>
        <v>+2</v>
      </c>
      <c r="AO8" s="121" t="str">
        <f>IF(LEN(C10)=0,"",C10)</f>
        <v>5. Халл - Сандерленд - 9.03. 18:00</v>
      </c>
      <c r="AP8" s="136" t="str">
        <f t="shared" si="1"/>
        <v>+2</v>
      </c>
      <c r="AQ8" s="133">
        <f t="shared" si="1"/>
        <v>-1</v>
      </c>
      <c r="AR8" s="130">
        <f t="shared" si="1"/>
        <v>-2</v>
      </c>
    </row>
    <row r="9" spans="2:44" ht="13.5" customHeight="1" thickBot="1">
      <c r="B9" s="3" t="str">
        <f>IF(L9=0,IF(X9=0,CONCATENATE(C9," - матч перенесен"),CONCATENATE(C9," - ",I9,":",J9)),C9)</f>
        <v>4. Анжи - Рубин - 9.03. 16:00</v>
      </c>
      <c r="C9" s="100" t="s">
        <v>37</v>
      </c>
      <c r="D9" s="101"/>
      <c r="E9" s="101"/>
      <c r="F9" s="101"/>
      <c r="G9" s="102"/>
      <c r="H9" s="48"/>
      <c r="I9" s="21"/>
      <c r="J9" s="24"/>
      <c r="K9" s="45"/>
      <c r="L9" s="20">
        <f>IF(OR(LEN(I9)=0,LEN(J9)=0),1,0)</f>
        <v>1</v>
      </c>
      <c r="M9" s="202"/>
      <c r="N9" s="7">
        <v>5</v>
      </c>
      <c r="O9" s="7">
        <v>8</v>
      </c>
      <c r="P9" s="8">
        <v>2</v>
      </c>
      <c r="Q9" s="9" t="str">
        <f>IF(X9=0,0,IF(X9=1,N9,IF(X9=2,O9,IF(X9=3,P9," "))))</f>
        <v> </v>
      </c>
      <c r="R9" s="10" t="str">
        <f>IF(Y9=0," ",IF(X9=0,0,IF(X9=1,IF(N9&gt;U9,1,0),IF(X9=2,IF(O9&gt;V9,1,0),IF(P9&gt;W9,1,0)))))</f>
        <v> </v>
      </c>
      <c r="S9" s="9" t="str">
        <f>IF(Y9=0," ",IF(X9=0,0,IF(X9=1,IF(N9&lt;U9,1,0),IF(X9=2,IF(O9&lt;V9,1,0),IF(P9&lt;W9,1,0)))))</f>
        <v> </v>
      </c>
      <c r="T9" s="9" t="str">
        <f>IF(X9=0,0,IF(X9=1,U9,IF(X9=2,V9,IF(X9=3,W9," "))))</f>
        <v> </v>
      </c>
      <c r="U9" s="7">
        <v>1</v>
      </c>
      <c r="V9" s="7">
        <v>9</v>
      </c>
      <c r="W9" s="8">
        <v>2</v>
      </c>
      <c r="X9" s="4">
        <f>IF(OR(LEN($I$9)=0,LEN($J$9)=0),"",IF(OR($I$9="-",$J$9="-"),0,IF($I$9=$J$9,2,IF($I$9&gt;$J$9,1,3))))</f>
      </c>
      <c r="Y9" s="20">
        <f>IF(OR(LEN($I$9)=0,LEN($J$9)=0,LEN(N9)=0,LEN(O9)=0,LEN(P9)=0,LEN(U9)=0,LEN(V9)=0,LEN(W9)=0),0,1)</f>
        <v>0</v>
      </c>
      <c r="Z9" s="161">
        <f aca="true" t="shared" si="4" ref="Z9:AB11">IF(N9&gt;U9,1,IF(N9&lt;U9,-1,0))</f>
        <v>1</v>
      </c>
      <c r="AA9" s="162">
        <f t="shared" si="4"/>
        <v>-1</v>
      </c>
      <c r="AB9" s="163">
        <f t="shared" si="4"/>
        <v>0</v>
      </c>
      <c r="AC9" s="154">
        <f>SUM(Q5:Q7,Q9:Q11)</f>
        <v>0</v>
      </c>
      <c r="AD9" s="155">
        <f>SUM(T5:T7,T9:T11)</f>
        <v>0</v>
      </c>
      <c r="AF9" s="91" t="str">
        <f>N12</f>
        <v>MaxJoker</v>
      </c>
      <c r="AG9" s="88">
        <f>AC16</f>
        <v>0</v>
      </c>
      <c r="AH9" s="111"/>
      <c r="AI9" s="93" t="str">
        <f>U12</f>
        <v>Kashtan</v>
      </c>
      <c r="AJ9" s="88">
        <f>AD16</f>
        <v>0</v>
      </c>
      <c r="AL9" s="140">
        <f t="shared" si="3"/>
        <v>-1</v>
      </c>
      <c r="AM9" s="143">
        <f t="shared" si="3"/>
        <v>-3</v>
      </c>
      <c r="AN9" s="125" t="str">
        <f t="shared" si="3"/>
        <v>+2</v>
      </c>
      <c r="AO9" s="123" t="str">
        <f>IF(LEN(C11)=0,"",C11)</f>
        <v>6. Лорьян - Сент-Этьен - 9.03. 20:00</v>
      </c>
      <c r="AP9" s="137" t="str">
        <f t="shared" si="1"/>
        <v>+1</v>
      </c>
      <c r="AQ9" s="134" t="str">
        <f t="shared" si="1"/>
        <v>+3</v>
      </c>
      <c r="AR9" s="127">
        <f t="shared" si="1"/>
        <v>-2</v>
      </c>
    </row>
    <row r="10" spans="2:41" ht="13.5" customHeight="1" thickTop="1">
      <c r="B10" s="3" t="str">
        <f>IF(L10=0,IF(X10=0,CONCATENATE(C10," - матч перенесен"),CONCATENATE(C10," - ",I10,":",J10)),C10)</f>
        <v>5. Халл - Сандерленд - 9.03. 18:00</v>
      </c>
      <c r="C10" s="100" t="s">
        <v>38</v>
      </c>
      <c r="D10" s="101"/>
      <c r="E10" s="101"/>
      <c r="F10" s="101"/>
      <c r="G10" s="102"/>
      <c r="H10" s="48"/>
      <c r="I10" s="21"/>
      <c r="J10" s="24"/>
      <c r="K10" s="45"/>
      <c r="L10" s="5">
        <f>IF(OR(LEN(I10)=0,LEN(J10)=0),1,0)</f>
        <v>1</v>
      </c>
      <c r="M10" s="202"/>
      <c r="N10" s="7">
        <v>7</v>
      </c>
      <c r="O10" s="7">
        <v>4</v>
      </c>
      <c r="P10" s="8">
        <v>1</v>
      </c>
      <c r="Q10" s="9" t="str">
        <f>IF(X10=0,0,IF(X10=1,N10,IF(X10=2,O10,IF(X10=3,P10," "))))</f>
        <v> </v>
      </c>
      <c r="R10" s="10" t="str">
        <f>IF(Y10=0," ",IF(X10=0,0,IF(X10=1,IF(N10&gt;U10,1,0),IF(X10=2,IF(O10&gt;V10,1,0),IF(P10&gt;W10,1,0)))))</f>
        <v> </v>
      </c>
      <c r="S10" s="9" t="str">
        <f>IF(Y10=0," ",IF(X10=0,0,IF(X10=1,IF(N10&lt;U10,1,0),IF(X10=2,IF(O10&lt;V10,1,0),IF(P10&lt;W10,1,0)))))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3</v>
      </c>
      <c r="V10" s="7">
        <v>8</v>
      </c>
      <c r="W10" s="8">
        <v>4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64">
        <f t="shared" si="4"/>
        <v>1</v>
      </c>
      <c r="AA10" s="165">
        <f t="shared" si="4"/>
        <v>-1</v>
      </c>
      <c r="AB10" s="4">
        <f t="shared" si="4"/>
        <v>-1</v>
      </c>
      <c r="AC10" s="158"/>
      <c r="AD10" s="159"/>
      <c r="AF10" s="91" t="str">
        <f>N12</f>
        <v>MaxJoker</v>
      </c>
      <c r="AG10" s="88">
        <f>AD16</f>
        <v>0</v>
      </c>
      <c r="AH10" s="111"/>
      <c r="AI10" s="94" t="str">
        <f>U12</f>
        <v>Kashtan</v>
      </c>
      <c r="AJ10" s="88">
        <f>AC16</f>
        <v>0</v>
      </c>
      <c r="AO10" s="126"/>
    </row>
    <row r="11" spans="2:36" ht="13.5" customHeight="1" thickBot="1">
      <c r="B11" s="3" t="str">
        <f>IF(L11=0,IF(X11=0,CONCATENATE(C11," - матч перенесен"),CONCATENATE(C11," - ",I11,":",J11)),C11)</f>
        <v>6. Лорьян - Сент-Этьен - 9.03. 20:00</v>
      </c>
      <c r="C11" s="106" t="s">
        <v>28</v>
      </c>
      <c r="D11" s="107"/>
      <c r="E11" s="107"/>
      <c r="F11" s="107"/>
      <c r="G11" s="108"/>
      <c r="H11" s="48"/>
      <c r="I11" s="22"/>
      <c r="J11" s="23"/>
      <c r="K11" s="44"/>
      <c r="L11" s="17">
        <f>IF(OR(LEN(I11)=0,LEN(J11)=0),1,0)</f>
        <v>1</v>
      </c>
      <c r="M11" s="202"/>
      <c r="N11" s="7">
        <v>3</v>
      </c>
      <c r="O11" s="7">
        <v>6</v>
      </c>
      <c r="P11" s="8">
        <v>9</v>
      </c>
      <c r="Q11" s="9" t="str">
        <f>IF(X11=0,0,IF(X11=1,N11,IF(X11=2,O11,IF(X11=3,P11," "))))</f>
        <v> </v>
      </c>
      <c r="R11" s="10" t="str">
        <f>IF(Y11=0," ",IF(X11=0,0,IF(X11=1,IF(N11&gt;U11,1,0),IF(X11=2,IF(O11&gt;V11,1,0),IF(P11&gt;W11,1,0)))))</f>
        <v> </v>
      </c>
      <c r="S11" s="9" t="str">
        <f>IF(Y11=0," ",IF(X11=0,0,IF(X11=1,IF(N11&lt;U11,1,0),IF(X11=2,IF(O11&lt;V11,1,0),IF(P11&lt;W11,1,0)))))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5</v>
      </c>
      <c r="V11" s="7">
        <v>6</v>
      </c>
      <c r="W11" s="8">
        <v>7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168">
        <f t="shared" si="4"/>
        <v>-1</v>
      </c>
      <c r="AA11" s="169">
        <f t="shared" si="4"/>
        <v>0</v>
      </c>
      <c r="AB11" s="170">
        <f t="shared" si="4"/>
        <v>1</v>
      </c>
      <c r="AC11" s="39"/>
      <c r="AD11" s="40"/>
      <c r="AF11" s="91" t="str">
        <f>N12</f>
        <v>MaxJoker</v>
      </c>
      <c r="AG11" s="88">
        <f>COUNTIF(Q14:Q20,9)</f>
        <v>0</v>
      </c>
      <c r="AH11" s="111"/>
      <c r="AI11" s="93" t="str">
        <f>U12</f>
        <v>Kashtan</v>
      </c>
      <c r="AJ11" s="88">
        <f>COUNTIF(T14:T20,9)</f>
        <v>0</v>
      </c>
    </row>
    <row r="12" spans="2:36" ht="13.5" customHeight="1" thickBot="1">
      <c r="B12" s="95" t="str">
        <f>CONCATENATE(CHAR(10),"[b]Линия 1. [color=#FF0000][u]",AC3," ",CHAR(150)," ",AD3,"[/u] - ",AC5,":",AD5," [/color] (разница ",AC7,":",AD7,") (",AC9,"-",AD9,")[/b]")</f>
        <v>
[b]Линия 1. [color=#FF0000][u]ADRIAN – JiaMPaS[/u] - 0:0 [/color] (разница 0:0) (0-0)[/b]</v>
      </c>
      <c r="C12" s="215" t="str">
        <f>IF(LEN(N2)=0," ",N2)</f>
        <v>Red Anfield</v>
      </c>
      <c r="D12" s="216"/>
      <c r="E12" s="216"/>
      <c r="F12" s="216"/>
      <c r="G12" s="73" t="str">
        <f>IF(LEN(U2)=0," ",U2)</f>
        <v>EXE</v>
      </c>
      <c r="H12" s="57"/>
      <c r="I12" s="36"/>
      <c r="J12" s="36"/>
      <c r="K12" s="36"/>
      <c r="L12" s="58"/>
      <c r="M12" s="202"/>
      <c r="N12" s="187" t="s">
        <v>66</v>
      </c>
      <c r="O12" s="188"/>
      <c r="P12" s="189"/>
      <c r="Q12" s="32"/>
      <c r="R12" s="32"/>
      <c r="S12" s="32"/>
      <c r="T12" s="32"/>
      <c r="U12" s="187" t="s">
        <v>95</v>
      </c>
      <c r="V12" s="188"/>
      <c r="W12" s="189"/>
      <c r="X12" s="54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54"/>
      <c r="Z12" s="55"/>
      <c r="AA12" s="55"/>
      <c r="AB12" s="55"/>
      <c r="AC12" s="156" t="str">
        <f>IF(LEN(N12)=0," ",N12)</f>
        <v>MaxJoker</v>
      </c>
      <c r="AD12" s="157" t="str">
        <f>IF(LEN(U12)=0," ",U12)</f>
        <v>Kashtan</v>
      </c>
      <c r="AF12" s="91" t="str">
        <f>N21</f>
        <v>Kerimoff</v>
      </c>
      <c r="AG12" s="88">
        <v>1</v>
      </c>
      <c r="AH12" s="111"/>
      <c r="AI12" s="113" t="str">
        <f>U21</f>
        <v>digor</v>
      </c>
      <c r="AJ12" s="88">
        <v>1</v>
      </c>
    </row>
    <row r="13" spans="2:36" ht="13.5" customHeight="1" thickBot="1">
      <c r="B13" s="95" t="str">
        <f>CONCATENATE("[b]Прогнозы: ",CHAR(10),"1 тайм:[/b]",CHAR(10),"1. ",N5,"-",O5,"-",P5," || ",U5,"-",V5,"-",W5)</f>
        <v>[b]Прогнозы: 
1 тайм:[/b]
1. 7-6-3 || 1-5-9</v>
      </c>
      <c r="C13" s="190" t="s">
        <v>2</v>
      </c>
      <c r="D13" s="191"/>
      <c r="E13" s="191"/>
      <c r="F13" s="191"/>
      <c r="G13" s="192"/>
      <c r="H13" s="60"/>
      <c r="I13" s="49"/>
      <c r="J13" s="49"/>
      <c r="K13" s="49"/>
      <c r="L13" s="43"/>
      <c r="M13" s="202"/>
      <c r="N13" s="198" t="s">
        <v>0</v>
      </c>
      <c r="O13" s="199"/>
      <c r="P13" s="200"/>
      <c r="Q13" s="84" t="s">
        <v>12</v>
      </c>
      <c r="R13" s="204" t="s">
        <v>8</v>
      </c>
      <c r="S13" s="205"/>
      <c r="T13" s="84" t="s">
        <v>12</v>
      </c>
      <c r="U13" s="198" t="s">
        <v>0</v>
      </c>
      <c r="V13" s="199"/>
      <c r="W13" s="200"/>
      <c r="X13" s="55"/>
      <c r="Y13" s="49"/>
      <c r="Z13" s="35"/>
      <c r="AA13" s="35"/>
      <c r="AB13" s="35"/>
      <c r="AC13" s="179" t="s">
        <v>3</v>
      </c>
      <c r="AD13" s="180"/>
      <c r="AF13" s="91" t="str">
        <f>N21</f>
        <v>Kerimoff</v>
      </c>
      <c r="AG13" s="88">
        <f>AC27</f>
        <v>0</v>
      </c>
      <c r="AH13" s="111"/>
      <c r="AI13" s="93" t="str">
        <f>U21</f>
        <v>digor</v>
      </c>
      <c r="AJ13" s="88">
        <f>AD27</f>
        <v>0</v>
      </c>
    </row>
    <row r="14" spans="2:36" ht="13.5" customHeight="1" thickBot="1">
      <c r="B14" s="95" t="str">
        <f>CONCATENATE("2. ",N6,"-",O6,"-",P6," || ",U6,"-",V6,"-",W6,CHAR(10),"3. ",N7,"-",O7,"-",P7," || ",U7,"-",V7,"-",W7)</f>
        <v>2. 1-2-9 || 2-3-8
3. 5-8-4 || 7-6-4</v>
      </c>
      <c r="C14" s="217">
        <f>SUM(AC7,AC16,AC25,AC34)</f>
        <v>0</v>
      </c>
      <c r="D14" s="218"/>
      <c r="E14" s="218"/>
      <c r="F14" s="218"/>
      <c r="G14" s="73">
        <f>SUM(AD7,AD16,AD25,AD34)</f>
        <v>0</v>
      </c>
      <c r="H14" s="60"/>
      <c r="I14" s="49"/>
      <c r="J14" s="49"/>
      <c r="K14" s="49"/>
      <c r="L14" s="43"/>
      <c r="M14" s="202"/>
      <c r="N14" s="7">
        <v>6</v>
      </c>
      <c r="O14" s="7">
        <v>7</v>
      </c>
      <c r="P14" s="8">
        <v>4</v>
      </c>
      <c r="Q14" s="9" t="str">
        <f>IF(X14=0,0,IF(X14=1,N14,IF(X14=2,O14,IF(X14=3,P14," "))))</f>
        <v> </v>
      </c>
      <c r="R14" s="10" t="str">
        <f>IF(Y14=0," ",IF(X14=0,0,IF(X14=1,IF(N14&gt;U14,1,0),IF(X14=2,IF(O14&gt;V14,1,0),IF(P14&gt;W14,1,0)))))</f>
        <v> </v>
      </c>
      <c r="S14" s="9" t="str">
        <f>IF(Y14=0," ",IF(X14=0,0,IF(X14=1,IF(N14&lt;U14,1,0),IF(X14=2,IF(O14&lt;V14,1,0),IF(P14&lt;W14,1,0)))))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4</v>
      </c>
      <c r="V14" s="7">
        <v>7</v>
      </c>
      <c r="W14" s="8">
        <v>8</v>
      </c>
      <c r="X14" s="28">
        <f>IF(OR(LEN($I$5)=0,LEN($J$5)=0),"",IF(OR($I$5="-",$J$5="-"),0,IF($I$5=$J$5,2,IF($I$5&gt;$J$5,1,3))))</f>
      </c>
      <c r="Y14" s="20">
        <f>IF(OR(LEN($I$5)=0,LEN($J$5)=0,LEN(N14)=0,LEN(O14)=0,LEN(P14)=0,LEN(U14)=0,LEN(V14)=0,LEN(W14)=0),0,1)</f>
        <v>0</v>
      </c>
      <c r="Z14" s="161">
        <f aca="true" t="shared" si="5" ref="Z14:AB16">IF(N14&gt;U14,1,IF(N14&lt;U14,-1,0))</f>
        <v>1</v>
      </c>
      <c r="AA14" s="162">
        <f t="shared" si="5"/>
        <v>0</v>
      </c>
      <c r="AB14" s="163">
        <f t="shared" si="5"/>
        <v>-1</v>
      </c>
      <c r="AC14" s="154">
        <f>SUM(R14:R16,R18:R20)</f>
        <v>0</v>
      </c>
      <c r="AD14" s="155">
        <f>SUM(S14:S16,S18:S20)</f>
        <v>0</v>
      </c>
      <c r="AF14" s="91" t="str">
        <f>N21</f>
        <v>Kerimoff</v>
      </c>
      <c r="AG14" s="88">
        <f>AC25</f>
        <v>0</v>
      </c>
      <c r="AH14" s="111"/>
      <c r="AI14" s="93" t="str">
        <f>U21</f>
        <v>digor</v>
      </c>
      <c r="AJ14" s="88">
        <f>AD25</f>
        <v>0</v>
      </c>
    </row>
    <row r="15" spans="2:36" ht="13.5" customHeight="1">
      <c r="B15" s="95" t="str">
        <f>CONCATENATE("[b]2 тайм:[/b]",CHAR(10),"4. ",N9,"-",O9,"-",P9," || ",U9,"-",V9,"-",W9,CHAR(10),"5. ",N10,"-",O10,"-",P10," || ",U10,"-",V10,"-",W10)</f>
        <v>[b]2 тайм:[/b]
4. 5-8-2 || 1-9-2
5. 7-4-1 || 3-8-4</v>
      </c>
      <c r="C15" s="190" t="s">
        <v>13</v>
      </c>
      <c r="D15" s="191"/>
      <c r="E15" s="191"/>
      <c r="F15" s="191"/>
      <c r="G15" s="192"/>
      <c r="H15" s="61"/>
      <c r="I15" s="59"/>
      <c r="J15" s="59"/>
      <c r="K15" s="59"/>
      <c r="L15" s="62"/>
      <c r="M15" s="202"/>
      <c r="N15" s="7">
        <v>2</v>
      </c>
      <c r="O15" s="7">
        <v>8</v>
      </c>
      <c r="P15" s="8">
        <v>5</v>
      </c>
      <c r="Q15" s="9" t="str">
        <f>IF(X15=0,0,IF(X15=1,N15,IF(X15=2,O15,IF(X15=3,P15," "))))</f>
        <v> </v>
      </c>
      <c r="R15" s="10" t="str">
        <f>IF(Y15=0," ",IF(X15=0,0,IF(X15=1,IF(N15&gt;U15,1,0),IF(X15=2,IF(O15&gt;V15,1,0),IF(P15&gt;W15,1,0)))))</f>
        <v> </v>
      </c>
      <c r="S15" s="9" t="str">
        <f>IF(Y15=0," ",IF(X15=0,0,IF(X15=1,IF(N15&lt;U15,1,0),IF(X15=2,IF(O15&lt;V15,1,0),IF(P15&lt;W15,1,0)))))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3</v>
      </c>
      <c r="V15" s="7">
        <v>2</v>
      </c>
      <c r="W15" s="8">
        <v>9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64">
        <f t="shared" si="5"/>
        <v>-1</v>
      </c>
      <c r="AA15" s="165">
        <f t="shared" si="5"/>
        <v>1</v>
      </c>
      <c r="AB15" s="4">
        <f t="shared" si="5"/>
        <v>-1</v>
      </c>
      <c r="AC15" s="179" t="s">
        <v>4</v>
      </c>
      <c r="AD15" s="180"/>
      <c r="AF15" s="91" t="str">
        <f>N21</f>
        <v>Kerimoff</v>
      </c>
      <c r="AG15" s="88">
        <f>AD25</f>
        <v>0</v>
      </c>
      <c r="AH15" s="111"/>
      <c r="AI15" s="94" t="str">
        <f>U21</f>
        <v>digor</v>
      </c>
      <c r="AJ15" s="88">
        <f>AC25</f>
        <v>0</v>
      </c>
    </row>
    <row r="16" spans="1:36" ht="13.5" customHeight="1" thickBot="1">
      <c r="A16" s="13"/>
      <c r="B16" s="95" t="str">
        <f>CONCATENATE("6. ",N11,"-",O11,"-",P11," || ",U11,"-",V11,"-",W11)</f>
        <v>6. 3-6-9 || 5-6-7</v>
      </c>
      <c r="C16" s="217">
        <f>SUM(AC9,AC18,AC27,AC36)</f>
        <v>0</v>
      </c>
      <c r="D16" s="218"/>
      <c r="E16" s="218"/>
      <c r="F16" s="218"/>
      <c r="G16" s="73">
        <f>SUM(AD9,AD18,AD27,AD36)</f>
        <v>0</v>
      </c>
      <c r="H16" s="64"/>
      <c r="I16" s="63"/>
      <c r="J16" s="63"/>
      <c r="K16" s="63"/>
      <c r="L16" s="63"/>
      <c r="M16" s="202"/>
      <c r="N16" s="7">
        <v>9</v>
      </c>
      <c r="O16" s="7">
        <v>3</v>
      </c>
      <c r="P16" s="8">
        <v>1</v>
      </c>
      <c r="Q16" s="9" t="str">
        <f>IF(X16=0,0,IF(X16=1,N16,IF(X16=2,O16,IF(X16=3,P16," "))))</f>
        <v> </v>
      </c>
      <c r="R16" s="10" t="str">
        <f>IF(Y16=0," ",IF(X16=0,0,IF(X16=1,IF(N16&gt;U16,1,0),IF(X16=2,IF(O16&gt;V16,1,0),IF(P16&gt;W16,1,0)))))</f>
        <v> </v>
      </c>
      <c r="S16" s="9" t="str">
        <f>IF(Y16=0," ",IF(X16=0,0,IF(X16=1,IF(N16&lt;U16,1,0),IF(X16=2,IF(O16&lt;V16,1,0),IF(P16&lt;W16,1,0)))))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1</v>
      </c>
      <c r="V16" s="7">
        <v>5</v>
      </c>
      <c r="W16" s="8">
        <v>6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66">
        <f t="shared" si="5"/>
        <v>1</v>
      </c>
      <c r="AA16" s="167">
        <f t="shared" si="5"/>
        <v>-1</v>
      </c>
      <c r="AB16" s="4">
        <f t="shared" si="5"/>
        <v>-1</v>
      </c>
      <c r="AC16" s="154">
        <f>IF(AC14-AD14&gt;0,AC14-AD14,0)</f>
        <v>0</v>
      </c>
      <c r="AD16" s="155">
        <f>IF(AC14-AD14&lt;0,AD14-AC14,0)</f>
        <v>0</v>
      </c>
      <c r="AF16" s="91" t="str">
        <f>N21</f>
        <v>Kerimoff</v>
      </c>
      <c r="AG16" s="88">
        <f>COUNTIF(Q23:Q29,9)</f>
        <v>0</v>
      </c>
      <c r="AH16" s="111"/>
      <c r="AI16" s="93" t="str">
        <f>U21</f>
        <v>digor</v>
      </c>
      <c r="AJ16" s="88">
        <f>COUNTIF(T23:T29,9)</f>
        <v>0</v>
      </c>
    </row>
    <row r="17" spans="1:36" ht="13.5" customHeight="1" thickBot="1">
      <c r="A17" s="13"/>
      <c r="B17" s="95" t="str">
        <f>CONCATENATE(CHAR(10),"[b]Линия 2. [color=#FF0000][u]",AC12," ",CHAR(150)," ",AD12,"[/u] - ",AC14,":",AD14," [/color] (разница ",AC16,":",AD16,") (",AC18,"-",AD18,")[/b]")</f>
        <v>
[b]Линия 2. [color=#FF0000][u]MaxJoker – Kashtan[/u] - 0:0 [/color] (разница 0:0) (0-0)[/b]</v>
      </c>
      <c r="C17" s="63" t="s">
        <v>6</v>
      </c>
      <c r="D17" s="63"/>
      <c r="E17" s="63"/>
      <c r="F17" s="63"/>
      <c r="G17" s="63"/>
      <c r="H17" s="64"/>
      <c r="I17" s="63"/>
      <c r="J17" s="63"/>
      <c r="K17" s="63"/>
      <c r="L17" s="63"/>
      <c r="M17" s="202"/>
      <c r="N17" s="195" t="s">
        <v>1</v>
      </c>
      <c r="O17" s="196"/>
      <c r="P17" s="197"/>
      <c r="Q17" s="19"/>
      <c r="R17" s="83"/>
      <c r="S17" s="77"/>
      <c r="T17" s="19"/>
      <c r="U17" s="195" t="s">
        <v>1</v>
      </c>
      <c r="V17" s="196"/>
      <c r="W17" s="197"/>
      <c r="X17" s="27"/>
      <c r="Y17" s="15"/>
      <c r="Z17" s="38"/>
      <c r="AA17" s="38"/>
      <c r="AB17" s="38"/>
      <c r="AC17" s="173" t="s">
        <v>13</v>
      </c>
      <c r="AD17" s="174"/>
      <c r="AF17" s="91" t="str">
        <f>N30</f>
        <v>Mortalles</v>
      </c>
      <c r="AG17" s="88">
        <v>1</v>
      </c>
      <c r="AH17" s="111"/>
      <c r="AI17" s="113" t="str">
        <f>U30</f>
        <v>JuSt^MeN02</v>
      </c>
      <c r="AJ17" s="88">
        <v>1</v>
      </c>
    </row>
    <row r="18" spans="1:36" ht="13.5" customHeight="1">
      <c r="A18" s="13"/>
      <c r="B18" s="95" t="str">
        <f>CONCATENATE("[b]Прогнозы: ",CHAR(10),"1 тайм:[/b]",CHAR(10),"1. ",N14,"-",O14,"-",P14," || ",U14,"-",V14,"-",W14)</f>
        <v>[b]Прогнозы: 
1 тайм:[/b]
1. 6-7-4 || 4-7-8</v>
      </c>
      <c r="C18" s="49" t="s">
        <v>6</v>
      </c>
      <c r="D18" s="49"/>
      <c r="E18" s="49"/>
      <c r="F18" s="49"/>
      <c r="G18" s="49"/>
      <c r="H18" s="49"/>
      <c r="I18" s="49"/>
      <c r="J18" s="49"/>
      <c r="K18" s="49"/>
      <c r="L18" s="49"/>
      <c r="M18" s="202"/>
      <c r="N18" s="7">
        <v>1</v>
      </c>
      <c r="O18" s="7">
        <v>3</v>
      </c>
      <c r="P18" s="8">
        <v>7</v>
      </c>
      <c r="Q18" s="9" t="str">
        <f>IF(X18=0,0,IF(X18=1,N18,IF(X18=2,O18,IF(X18=3,P18," "))))</f>
        <v> </v>
      </c>
      <c r="R18" s="10" t="str">
        <f>IF(Y18=0," ",IF(X18=0,0,IF(X18=1,IF(N18&gt;U18,1,0),IF(X18=2,IF(O18&gt;V18,1,0),IF(P18&gt;W18,1,0)))))</f>
        <v> </v>
      </c>
      <c r="S18" s="9" t="str">
        <f>IF(Y18=0," ",IF(X18=0,0,IF(X18=1,IF(N18&lt;U18,1,0),IF(X18=2,IF(O18&lt;V18,1,0),IF(P18&lt;W18,1,0)))))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1</v>
      </c>
      <c r="V18" s="7">
        <v>3</v>
      </c>
      <c r="W18" s="8">
        <v>6</v>
      </c>
      <c r="X18" s="4">
        <f>IF(OR(LEN($I$9)=0,LEN($J$9)=0),"",IF(OR($I$9="-",$J$9="-"),0,IF($I$9=$J$9,2,IF($I$9&gt;$J$9,1,3))))</f>
      </c>
      <c r="Y18" s="20">
        <f>IF(OR(LEN($I$9)=0,LEN($J$9)=0,LEN(N18)=0,LEN(O18)=0,LEN(P18)=0,LEN(U18)=0,LEN(V18)=0,LEN(W18)=0),0,1)</f>
        <v>0</v>
      </c>
      <c r="Z18" s="161">
        <f aca="true" t="shared" si="6" ref="Z18:AB20">IF(N18&gt;U18,1,IF(N18&lt;U18,-1,0))</f>
        <v>0</v>
      </c>
      <c r="AA18" s="162">
        <f t="shared" si="6"/>
        <v>0</v>
      </c>
      <c r="AB18" s="163">
        <f t="shared" si="6"/>
        <v>1</v>
      </c>
      <c r="AC18" s="154">
        <f>SUM(Q14:Q16,Q18:Q20)</f>
        <v>0</v>
      </c>
      <c r="AD18" s="155">
        <f>SUM(T14:T16,T18:T20)</f>
        <v>0</v>
      </c>
      <c r="AF18" s="91" t="str">
        <f>N30</f>
        <v>Mortalles</v>
      </c>
      <c r="AG18" s="88">
        <f>AC36</f>
        <v>0</v>
      </c>
      <c r="AH18" s="111"/>
      <c r="AI18" s="93" t="str">
        <f>U30</f>
        <v>JuSt^MeN02</v>
      </c>
      <c r="AJ18" s="88">
        <f>AD36</f>
        <v>0</v>
      </c>
    </row>
    <row r="19" spans="1:36" ht="13.5" customHeight="1">
      <c r="A19" s="13"/>
      <c r="B19" s="95" t="str">
        <f>CONCATENATE("2. ",N15,"-",O15,"-",P15," || ",U15,"-",V15,"-",W15,CHAR(10),"3. ",N16,"-",O16,"-",P16," || ",U16,"-",V16,"-",W16)</f>
        <v>2. 2-8-5 || 3-2-9
3. 9-3-1 || 1-5-6</v>
      </c>
      <c r="C19" s="49" t="s">
        <v>6</v>
      </c>
      <c r="D19" s="49"/>
      <c r="E19" s="49"/>
      <c r="F19" s="49"/>
      <c r="G19" s="49"/>
      <c r="H19" s="49"/>
      <c r="I19" s="49"/>
      <c r="J19" s="49"/>
      <c r="K19" s="49"/>
      <c r="L19" s="49"/>
      <c r="M19" s="202"/>
      <c r="N19" s="7">
        <v>5</v>
      </c>
      <c r="O19" s="7">
        <v>8</v>
      </c>
      <c r="P19" s="8">
        <v>4</v>
      </c>
      <c r="Q19" s="9" t="str">
        <f>IF(X19=0,0,IF(X19=1,N19,IF(X19=2,O19,IF(X19=3,P19," "))))</f>
        <v> </v>
      </c>
      <c r="R19" s="10" t="str">
        <f>IF(Y19=0," ",IF(X19=0,0,IF(X19=1,IF(N19&gt;U19,1,0),IF(X19=2,IF(O19&gt;V19,1,0),IF(P19&gt;W19,1,0)))))</f>
        <v> </v>
      </c>
      <c r="S19" s="9" t="str">
        <f>IF(Y19=0," ",IF(X19=0,0,IF(X19=1,IF(N19&lt;U19,1,0),IF(X19=2,IF(O19&lt;V19,1,0),IF(P19&lt;W19,1,0)))))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9</v>
      </c>
      <c r="V19" s="7">
        <v>4</v>
      </c>
      <c r="W19" s="8">
        <v>2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164">
        <f t="shared" si="6"/>
        <v>-1</v>
      </c>
      <c r="AA19" s="165">
        <f t="shared" si="6"/>
        <v>1</v>
      </c>
      <c r="AB19" s="4">
        <f t="shared" si="6"/>
        <v>1</v>
      </c>
      <c r="AC19" s="49"/>
      <c r="AD19" s="50"/>
      <c r="AF19" s="91" t="str">
        <f>N30</f>
        <v>Mortalles</v>
      </c>
      <c r="AG19" s="88">
        <f>AC34</f>
        <v>0</v>
      </c>
      <c r="AH19" s="111"/>
      <c r="AI19" s="93" t="str">
        <f>U30</f>
        <v>JuSt^MeN02</v>
      </c>
      <c r="AJ19" s="88">
        <f>AD34</f>
        <v>0</v>
      </c>
    </row>
    <row r="20" spans="1:36" ht="13.5" customHeight="1" thickBot="1">
      <c r="A20" s="13"/>
      <c r="B20" s="95" t="str">
        <f>CONCATENATE("[b]2 тайм:[/b]",CHAR(10),"4. ",N18,"-",O18,"-",P18," || ",U18,"-",V18,"-",W18,CHAR(10),"5. ",N19,"-",O19,"-",P19," || ",U19,"-",V19,"-",W19)</f>
        <v>[b]2 тайм:[/b]
4. 1-3-7 || 1-3-6
5. 5-8-4 || 9-4-2</v>
      </c>
      <c r="C20" s="49" t="s">
        <v>6</v>
      </c>
      <c r="D20" s="49"/>
      <c r="E20" s="49"/>
      <c r="F20" s="49"/>
      <c r="G20" s="49"/>
      <c r="H20" s="49"/>
      <c r="I20" s="49"/>
      <c r="J20" s="49"/>
      <c r="K20" s="49"/>
      <c r="L20" s="49"/>
      <c r="M20" s="202"/>
      <c r="N20" s="171">
        <v>9</v>
      </c>
      <c r="O20" s="7">
        <v>6</v>
      </c>
      <c r="P20" s="8">
        <v>2</v>
      </c>
      <c r="Q20" s="9" t="str">
        <f>IF(X20=0,0,IF(X20=1,N20,IF(X20=2,O20,IF(X20=3,P20," "))))</f>
        <v> </v>
      </c>
      <c r="R20" s="10" t="str">
        <f>IF(Y20=0," ",IF(X20=0,0,IF(X20=1,IF(N20&gt;U20,1,0),IF(X20=2,IF(O20&gt;V20,1,0),IF(P20&gt;W20,1,0)))))</f>
        <v> </v>
      </c>
      <c r="S20" s="9" t="str">
        <f>IF(Y20=0," ",IF(X20=0,0,IF(X20=1,IF(N20&lt;U20,1,0),IF(X20=2,IF(O20&lt;V20,1,0),IF(P20&lt;W20,1,0)))))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5</v>
      </c>
      <c r="V20" s="7">
        <v>8</v>
      </c>
      <c r="W20" s="8">
        <v>7</v>
      </c>
      <c r="X20" s="29">
        <f>IF(OR(LEN($I$11)=0,LEN($J$11)=0),"",IF(OR($I$11="-",$J$11="-"),0,IF($I$11=$J$11,2,IF($I$11&gt;$J$11,1,3))))</f>
      </c>
      <c r="Y20" s="18">
        <f>IF(OR(LEN($I$11)=0,LEN($J$11)=0,LEN(N20)=0,LEN(O20)=0,LEN(P20)=0,LEN(U20)=0,LEN(V20)=0,LEN(W20)=0),0,1)</f>
        <v>0</v>
      </c>
      <c r="Z20" s="168">
        <f t="shared" si="6"/>
        <v>1</v>
      </c>
      <c r="AA20" s="169">
        <f t="shared" si="6"/>
        <v>-1</v>
      </c>
      <c r="AB20" s="170">
        <f t="shared" si="6"/>
        <v>-1</v>
      </c>
      <c r="AC20" s="51"/>
      <c r="AD20" s="52"/>
      <c r="AF20" s="91" t="str">
        <f>N30</f>
        <v>Mortalles</v>
      </c>
      <c r="AG20" s="88">
        <f>AD34</f>
        <v>0</v>
      </c>
      <c r="AH20" s="111"/>
      <c r="AI20" s="94" t="str">
        <f>U30</f>
        <v>JuSt^MeN02</v>
      </c>
      <c r="AJ20" s="88">
        <f>AC34</f>
        <v>0</v>
      </c>
    </row>
    <row r="21" spans="1:36" ht="13.5" customHeight="1" thickBot="1">
      <c r="A21" s="13"/>
      <c r="B21" s="95" t="str">
        <f>CONCATENATE("6. ",N20,"-",O20,"-",P20," || ",U20,"-",V20,"-",W20)</f>
        <v>6. 9-6-2 || 5-8-7</v>
      </c>
      <c r="C21" s="49" t="s">
        <v>6</v>
      </c>
      <c r="D21" s="49"/>
      <c r="E21" s="49"/>
      <c r="F21" s="49"/>
      <c r="G21" s="49"/>
      <c r="H21" s="49"/>
      <c r="I21" s="49"/>
      <c r="J21" s="49"/>
      <c r="K21" s="49"/>
      <c r="L21" s="49"/>
      <c r="M21" s="202"/>
      <c r="N21" s="187" t="s">
        <v>67</v>
      </c>
      <c r="O21" s="188"/>
      <c r="P21" s="189"/>
      <c r="Q21" s="32"/>
      <c r="R21" s="32"/>
      <c r="S21" s="32"/>
      <c r="T21" s="32"/>
      <c r="U21" s="187" t="s">
        <v>96</v>
      </c>
      <c r="V21" s="188"/>
      <c r="W21" s="189"/>
      <c r="X21" s="49"/>
      <c r="Y21" s="49"/>
      <c r="Z21" s="49"/>
      <c r="AA21" s="49"/>
      <c r="AB21" s="49"/>
      <c r="AC21" s="156" t="str">
        <f>IF(LEN(N21)=0," ",N21)</f>
        <v>Kerimoff</v>
      </c>
      <c r="AD21" s="157" t="str">
        <f>IF(LEN(U21)=0," ",U21)</f>
        <v>digor</v>
      </c>
      <c r="AF21" s="91" t="str">
        <f>N30</f>
        <v>Mortalles</v>
      </c>
      <c r="AG21" s="88">
        <f>COUNTIF(Q32:Q38,9)</f>
        <v>0</v>
      </c>
      <c r="AH21" s="111"/>
      <c r="AI21" s="93" t="str">
        <f>U30</f>
        <v>JuSt^MeN02</v>
      </c>
      <c r="AJ21" s="88">
        <f>COUNTIF(T32:T38,9)</f>
        <v>0</v>
      </c>
    </row>
    <row r="22" spans="1:36" ht="13.5" customHeight="1" thickBot="1">
      <c r="A22" s="13"/>
      <c r="B22" s="95" t="str">
        <f>CONCATENATE(CHAR(10),"[b]Линия 3. [color=#FF0000][u]",AC21," ",CHAR(150)," ",AD21,"[/u] - ",AC23,":",AD23," [/color] (разница ",AC25,":",AD25,") (",AC27,"-",AD27,")[/b]")</f>
        <v>
[b]Линия 3. [color=#FF0000][u]Kerimoff – digor[/u] - 0:0 [/color] (разница 0:0) (0-0)[/b]</v>
      </c>
      <c r="C22" s="49" t="s">
        <v>6</v>
      </c>
      <c r="D22" s="49"/>
      <c r="E22" s="49"/>
      <c r="F22" s="49"/>
      <c r="G22" s="49"/>
      <c r="H22" s="49"/>
      <c r="I22" s="49"/>
      <c r="J22" s="49"/>
      <c r="K22" s="49"/>
      <c r="L22" s="49"/>
      <c r="M22" s="202"/>
      <c r="N22" s="198" t="s">
        <v>0</v>
      </c>
      <c r="O22" s="199"/>
      <c r="P22" s="200"/>
      <c r="Q22" s="84" t="s">
        <v>12</v>
      </c>
      <c r="R22" s="204" t="s">
        <v>8</v>
      </c>
      <c r="S22" s="205"/>
      <c r="T22" s="84" t="s">
        <v>12</v>
      </c>
      <c r="U22" s="198" t="s">
        <v>0</v>
      </c>
      <c r="V22" s="199"/>
      <c r="W22" s="200"/>
      <c r="X22" s="49"/>
      <c r="Y22" s="49"/>
      <c r="Z22" s="35"/>
      <c r="AA22" s="35"/>
      <c r="AB22" s="35"/>
      <c r="AC22" s="179" t="s">
        <v>3</v>
      </c>
      <c r="AD22" s="180"/>
      <c r="AF22" s="91" t="str">
        <f>N39</f>
        <v>Lord_Fenix</v>
      </c>
      <c r="AG22" s="88">
        <v>0</v>
      </c>
      <c r="AH22" s="111"/>
      <c r="AI22" s="113">
        <f>U39</f>
        <v>0</v>
      </c>
      <c r="AJ22" s="88">
        <v>0</v>
      </c>
    </row>
    <row r="23" spans="1:36" ht="13.5" customHeight="1">
      <c r="A23" s="13"/>
      <c r="B23" s="95" t="str">
        <f>CONCATENATE("[b]Прогнозы: ",CHAR(10),"1 тайм:[/b]",CHAR(10),"1. ",N23,"-",O23,"-",P23," || ",U23,"-",V23,"-",W23)</f>
        <v>[b]Прогнозы: 
1 тайм:[/b]
1. 2-3-8 || 2-4-9</v>
      </c>
      <c r="C23" s="49" t="s">
        <v>6</v>
      </c>
      <c r="D23" s="49"/>
      <c r="E23" s="49"/>
      <c r="F23" s="49"/>
      <c r="G23" s="49"/>
      <c r="H23" s="49"/>
      <c r="I23" s="49"/>
      <c r="J23" s="49"/>
      <c r="K23" s="49"/>
      <c r="L23" s="49"/>
      <c r="M23" s="202"/>
      <c r="N23" s="7">
        <v>2</v>
      </c>
      <c r="O23" s="7">
        <v>3</v>
      </c>
      <c r="P23" s="8">
        <v>8</v>
      </c>
      <c r="Q23" s="9" t="str">
        <f>IF(X23=0,0,IF(X23=1,N23,IF(X23=2,O23,IF(X23=3,P23," "))))</f>
        <v> </v>
      </c>
      <c r="R23" s="10" t="str">
        <f>IF(Y23=0," ",IF(X23=0,0,IF(X23=1,IF(N23&gt;U23,1,0),IF(X23=2,IF(O23&gt;V23,1,0),IF(P23&gt;W23,1,0)))))</f>
        <v> </v>
      </c>
      <c r="S23" s="9" t="str">
        <f>IF(Y23=0," ",IF(X23=0,0,IF(X23=1,IF(N23&lt;U23,1,0),IF(X23=2,IF(O23&lt;V23,1,0),IF(P23&lt;W23,1,0)))))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2</v>
      </c>
      <c r="V23" s="7">
        <v>4</v>
      </c>
      <c r="W23" s="8">
        <v>9</v>
      </c>
      <c r="X23" s="28">
        <f>IF(OR(LEN($I$5)=0,LEN($J$5)=0),"",IF(OR($I$5="-",$J$5="-"),0,IF($I$5=$J$5,2,IF($I$5&gt;$J$5,1,3))))</f>
      </c>
      <c r="Y23" s="20">
        <f>IF(OR(LEN($I$5)=0,LEN($J$5)=0,LEN(N23)=0,LEN(O23)=0,LEN(P23)=0,LEN(U23)=0,LEN(V23)=0,LEN(W23)=0),0,1)</f>
        <v>0</v>
      </c>
      <c r="Z23" s="161">
        <f aca="true" t="shared" si="7" ref="Z23:AB25">IF(N23&gt;U23,1,IF(N23&lt;U23,-1,0))</f>
        <v>0</v>
      </c>
      <c r="AA23" s="162">
        <f t="shared" si="7"/>
        <v>-1</v>
      </c>
      <c r="AB23" s="163">
        <f t="shared" si="7"/>
        <v>-1</v>
      </c>
      <c r="AC23" s="154">
        <f>SUM(R23:R25,R27:R29)</f>
        <v>0</v>
      </c>
      <c r="AD23" s="155">
        <f>SUM(S23:S25,S27:S29)</f>
        <v>0</v>
      </c>
      <c r="AF23" s="91" t="str">
        <f>N39</f>
        <v>Lord_Fenix</v>
      </c>
      <c r="AG23" s="88">
        <f>AC41</f>
        <v>0</v>
      </c>
      <c r="AH23" s="111"/>
      <c r="AI23" s="93">
        <f>U39</f>
        <v>0</v>
      </c>
      <c r="AJ23" s="88">
        <f>AD41</f>
        <v>0</v>
      </c>
    </row>
    <row r="24" spans="1:36" ht="13.5" customHeight="1">
      <c r="A24" s="13"/>
      <c r="B24" s="95" t="str">
        <f>CONCATENATE("2. ",N24,"-",O24,"-",P24," || ",U24,"-",V24,"-",W24,CHAR(10),"3. ",N25,"-",O25,"-",P25," || ",U25,"-",V25,"-",W25)</f>
        <v>2. 1-6-9 || 3-7-6
3. 7-5-4 || 8-5-1</v>
      </c>
      <c r="C24" s="49" t="s">
        <v>6</v>
      </c>
      <c r="D24" s="49"/>
      <c r="E24" s="49"/>
      <c r="F24" s="49"/>
      <c r="G24" s="49"/>
      <c r="H24" s="49"/>
      <c r="I24" s="49"/>
      <c r="J24" s="49"/>
      <c r="K24" s="49"/>
      <c r="L24" s="49"/>
      <c r="M24" s="202"/>
      <c r="N24" s="7">
        <v>1</v>
      </c>
      <c r="O24" s="7">
        <v>6</v>
      </c>
      <c r="P24" s="8">
        <v>9</v>
      </c>
      <c r="Q24" s="9" t="str">
        <f>IF(X24=0,0,IF(X24=1,N24,IF(X24=2,O24,IF(X24=3,P24," "))))</f>
        <v> </v>
      </c>
      <c r="R24" s="10" t="str">
        <f>IF(Y24=0," ",IF(X24=0,0,IF(X24=1,IF(N24&gt;U24,1,0),IF(X24=2,IF(O24&gt;V24,1,0),IF(P24&gt;W24,1,0)))))</f>
        <v> </v>
      </c>
      <c r="S24" s="9" t="str">
        <f>IF(Y24=0," ",IF(X24=0,0,IF(X24=1,IF(N24&lt;U24,1,0),IF(X24=2,IF(O24&lt;V24,1,0),IF(P24&lt;W24,1,0)))))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3</v>
      </c>
      <c r="V24" s="7">
        <v>7</v>
      </c>
      <c r="W24" s="8">
        <v>6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64">
        <f t="shared" si="7"/>
        <v>-1</v>
      </c>
      <c r="AA24" s="165">
        <f t="shared" si="7"/>
        <v>-1</v>
      </c>
      <c r="AB24" s="4">
        <f t="shared" si="7"/>
        <v>1</v>
      </c>
      <c r="AC24" s="179" t="s">
        <v>4</v>
      </c>
      <c r="AD24" s="180"/>
      <c r="AF24" s="91" t="str">
        <f>N39</f>
        <v>Lord_Fenix</v>
      </c>
      <c r="AG24" s="88">
        <v>0</v>
      </c>
      <c r="AH24" s="111"/>
      <c r="AI24" s="93">
        <f>U39</f>
        <v>0</v>
      </c>
      <c r="AJ24" s="88">
        <v>0</v>
      </c>
    </row>
    <row r="25" spans="1:36" ht="13.5" customHeight="1" thickBot="1">
      <c r="A25" s="13"/>
      <c r="B25" s="95" t="str">
        <f>CONCATENATE("[b]2 тайм:[/b]",CHAR(10),"4. ",N27,"-",O27,"-",P27," || ",U27,"-",V27,"-",W27,CHAR(10),"5. ",N28,"-",O28,"-",P28," || ",U28,"-",V28,"-",W28)</f>
        <v>[b]2 тайм:[/b]
4. 1-6-9 || 6-7-3
5. 3-5-7 || 9-4-1</v>
      </c>
      <c r="C25" s="49" t="s">
        <v>6</v>
      </c>
      <c r="D25" s="49"/>
      <c r="E25" s="49"/>
      <c r="F25" s="49"/>
      <c r="G25" s="49"/>
      <c r="H25" s="49"/>
      <c r="I25" s="49"/>
      <c r="J25" s="49"/>
      <c r="K25" s="49"/>
      <c r="L25" s="49"/>
      <c r="M25" s="202"/>
      <c r="N25" s="7">
        <v>7</v>
      </c>
      <c r="O25" s="7">
        <v>5</v>
      </c>
      <c r="P25" s="8">
        <v>4</v>
      </c>
      <c r="Q25" s="9" t="str">
        <f>IF(X25=0,0,IF(X25=1,N25,IF(X25=2,O25,IF(X25=3,P25," "))))</f>
        <v> </v>
      </c>
      <c r="R25" s="10" t="str">
        <f>IF(Y25=0," ",IF(X25=0,0,IF(X25=1,IF(N25&gt;U25,1,0),IF(X25=2,IF(O25&gt;V25,1,0),IF(P25&gt;W25,1,0)))))</f>
        <v> </v>
      </c>
      <c r="S25" s="9" t="str">
        <f>IF(Y25=0," ",IF(X25=0,0,IF(X25=1,IF(N25&lt;U25,1,0),IF(X25=2,IF(O25&lt;V25,1,0),IF(P25&lt;W25,1,0)))))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8</v>
      </c>
      <c r="V25" s="7">
        <v>5</v>
      </c>
      <c r="W25" s="8">
        <v>1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66">
        <f t="shared" si="7"/>
        <v>-1</v>
      </c>
      <c r="AA25" s="167">
        <f t="shared" si="7"/>
        <v>0</v>
      </c>
      <c r="AB25" s="4">
        <f t="shared" si="7"/>
        <v>1</v>
      </c>
      <c r="AC25" s="154">
        <f>IF(AC23-AD23&gt;0,AC23-AD23,0)</f>
        <v>0</v>
      </c>
      <c r="AD25" s="155">
        <f>IF(AC23-AD23&lt;0,AD23-AC23,0)</f>
        <v>0</v>
      </c>
      <c r="AF25" s="91" t="str">
        <f>N39</f>
        <v>Lord_Fenix</v>
      </c>
      <c r="AG25" s="88">
        <v>0</v>
      </c>
      <c r="AH25" s="111"/>
      <c r="AI25" s="94">
        <f>U39</f>
        <v>0</v>
      </c>
      <c r="AJ25" s="88">
        <v>0</v>
      </c>
    </row>
    <row r="26" spans="1:36" ht="13.5" customHeight="1" thickBot="1">
      <c r="A26" s="13"/>
      <c r="B26" s="95" t="str">
        <f>CONCATENATE("6. ",N29,"-",O29,"-",P29," || ",U29,"-",V29,"-",W29)</f>
        <v>6. 2-4-8 || 2-8-5</v>
      </c>
      <c r="C26" s="49" t="s">
        <v>6</v>
      </c>
      <c r="D26" s="49"/>
      <c r="E26" s="49"/>
      <c r="F26" s="49"/>
      <c r="G26" s="49"/>
      <c r="H26" s="49"/>
      <c r="I26" s="49"/>
      <c r="J26" s="49"/>
      <c r="K26" s="49"/>
      <c r="L26" s="49"/>
      <c r="M26" s="202"/>
      <c r="N26" s="195" t="s">
        <v>1</v>
      </c>
      <c r="O26" s="196"/>
      <c r="P26" s="197"/>
      <c r="Q26" s="19"/>
      <c r="R26" s="83"/>
      <c r="S26" s="77"/>
      <c r="T26" s="19"/>
      <c r="U26" s="195" t="s">
        <v>1</v>
      </c>
      <c r="V26" s="196"/>
      <c r="W26" s="197"/>
      <c r="X26" s="37"/>
      <c r="Y26" s="38"/>
      <c r="Z26" s="38"/>
      <c r="AA26" s="38"/>
      <c r="AB26" s="38"/>
      <c r="AC26" s="173" t="s">
        <v>13</v>
      </c>
      <c r="AD26" s="174"/>
      <c r="AF26" s="91" t="str">
        <f>N39</f>
        <v>Lord_Fenix</v>
      </c>
      <c r="AG26" s="88">
        <f>COUNTIF(Q41:Q47,9)</f>
        <v>0</v>
      </c>
      <c r="AH26" s="111"/>
      <c r="AI26" s="93">
        <f>U39</f>
        <v>0</v>
      </c>
      <c r="AJ26" s="88">
        <f>COUNTIF(T41:T47,9)</f>
        <v>0</v>
      </c>
    </row>
    <row r="27" spans="1:36" ht="13.5" customHeight="1">
      <c r="A27" s="13"/>
      <c r="B27" s="95" t="str">
        <f>CONCATENATE(CHAR(10),"[b]Линия 4. [color=#FF0000][u]",AC30," ",CHAR(150)," ",AD30,"[/u] - ",AC32,":",AD32," [/color] (разница ",AC34,":",AD34,") (",AC36,"-",AD36,")[/b]")</f>
        <v>
[b]Линия 4. [color=#FF0000][u]Mortalles – JuSt^MeN02[/u] - 0:0 [/color] (разница 0:0) (0-0)[/b]</v>
      </c>
      <c r="C27" s="49" t="s">
        <v>6</v>
      </c>
      <c r="D27" s="49"/>
      <c r="E27" s="49"/>
      <c r="F27" s="49"/>
      <c r="G27" s="49"/>
      <c r="H27" s="49"/>
      <c r="I27" s="49"/>
      <c r="J27" s="49"/>
      <c r="K27" s="49"/>
      <c r="L27" s="49"/>
      <c r="M27" s="202"/>
      <c r="N27" s="7">
        <v>1</v>
      </c>
      <c r="O27" s="7">
        <v>6</v>
      </c>
      <c r="P27" s="8">
        <v>9</v>
      </c>
      <c r="Q27" s="9" t="str">
        <f>IF(X27=0,0,IF(X27=1,N27,IF(X27=2,O27,IF(X27=3,P27," "))))</f>
        <v> </v>
      </c>
      <c r="R27" s="10" t="str">
        <f>IF(Y27=0," ",IF(X27=0,0,IF(X27=1,IF(N27&gt;U27,1,0),IF(X27=2,IF(O27&gt;V27,1,0),IF(P27&gt;W27,1,0)))))</f>
        <v> </v>
      </c>
      <c r="S27" s="9" t="str">
        <f>IF(Y27=0," ",IF(X27=0,0,IF(X27=1,IF(N27&lt;U27,1,0),IF(X27=2,IF(O27&lt;V27,1,0),IF(P27&lt;W27,1,0)))))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6</v>
      </c>
      <c r="V27" s="7">
        <v>7</v>
      </c>
      <c r="W27" s="8">
        <v>3</v>
      </c>
      <c r="X27" s="4">
        <f>IF(OR(LEN($I$9)=0,LEN($J$9)=0),"",IF(OR($I$9="-",$J$9="-"),0,IF($I$9=$J$9,2,IF($I$9&gt;$J$9,1,3))))</f>
      </c>
      <c r="Y27" s="20">
        <f>IF(OR(LEN($I$9)=0,LEN($J$9)=0,LEN(N27)=0,LEN(O27)=0,LEN(P27)=0,LEN(U27)=0,LEN(V27)=0,LEN(W27)=0),0,1)</f>
        <v>0</v>
      </c>
      <c r="Z27" s="161">
        <f aca="true" t="shared" si="8" ref="Z27:AB29">IF(N27&gt;U27,1,IF(N27&lt;U27,-1,0))</f>
        <v>-1</v>
      </c>
      <c r="AA27" s="162">
        <f t="shared" si="8"/>
        <v>-1</v>
      </c>
      <c r="AB27" s="163">
        <f t="shared" si="8"/>
        <v>1</v>
      </c>
      <c r="AC27" s="154">
        <f>SUM(Q23:Q25,Q27:Q29)</f>
        <v>0</v>
      </c>
      <c r="AD27" s="155">
        <f>SUM(T23:T25,T27:T29)</f>
        <v>0</v>
      </c>
      <c r="AF27" s="91" t="str">
        <f>N48</f>
        <v>Кирилл-Suarez</v>
      </c>
      <c r="AG27" s="88">
        <v>0</v>
      </c>
      <c r="AH27" s="111"/>
      <c r="AI27" s="113">
        <f>U48</f>
        <v>0</v>
      </c>
      <c r="AJ27" s="88">
        <v>0</v>
      </c>
    </row>
    <row r="28" spans="1:36" ht="13.5" customHeight="1">
      <c r="A28" s="13"/>
      <c r="B28" s="95" t="str">
        <f>CONCATENATE("[b]Прогнозы: ",CHAR(10),"1 тайм:[/b]",CHAR(10),"1. ",N32,"-",O32,"-",P32," || ",U32,"-",V32,"-",W32)</f>
        <v>[b]Прогнозы: 
1 тайм:[/b]
1. 7-4-8 || 2-5-6</v>
      </c>
      <c r="C28" s="49" t="s">
        <v>6</v>
      </c>
      <c r="D28" s="49"/>
      <c r="E28" s="49"/>
      <c r="F28" s="49"/>
      <c r="G28" s="49"/>
      <c r="H28" s="49"/>
      <c r="I28" s="49"/>
      <c r="J28" s="49"/>
      <c r="K28" s="49"/>
      <c r="L28" s="49"/>
      <c r="M28" s="202"/>
      <c r="N28" s="7">
        <v>3</v>
      </c>
      <c r="O28" s="7">
        <v>5</v>
      </c>
      <c r="P28" s="8">
        <v>7</v>
      </c>
      <c r="Q28" s="9" t="str">
        <f>IF(X28=0,0,IF(X28=1,N28,IF(X28=2,O28,IF(X28=3,P28," "))))</f>
        <v> </v>
      </c>
      <c r="R28" s="10" t="str">
        <f>IF(Y28=0," ",IF(X28=0,0,IF(X28=1,IF(N28&gt;U28,1,0),IF(X28=2,IF(O28&gt;V28,1,0),IF(P28&gt;W28,1,0)))))</f>
        <v> </v>
      </c>
      <c r="S28" s="9" t="str">
        <f>IF(Y28=0," ",IF(X28=0,0,IF(X28=1,IF(N28&lt;U28,1,0),IF(X28=2,IF(O28&lt;V28,1,0),IF(P28&lt;W28,1,0)))))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9</v>
      </c>
      <c r="V28" s="7">
        <v>4</v>
      </c>
      <c r="W28" s="8">
        <v>1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164">
        <f t="shared" si="8"/>
        <v>-1</v>
      </c>
      <c r="AA28" s="165">
        <f t="shared" si="8"/>
        <v>1</v>
      </c>
      <c r="AB28" s="4">
        <f t="shared" si="8"/>
        <v>1</v>
      </c>
      <c r="AC28" s="49"/>
      <c r="AD28" s="50"/>
      <c r="AF28" s="91" t="str">
        <f>N48</f>
        <v>Кирилл-Suarez</v>
      </c>
      <c r="AG28" s="88">
        <f>AC50</f>
        <v>0</v>
      </c>
      <c r="AH28" s="111"/>
      <c r="AI28" s="93">
        <f>U48</f>
        <v>0</v>
      </c>
      <c r="AJ28" s="88">
        <f>AD50</f>
        <v>0</v>
      </c>
    </row>
    <row r="29" spans="1:36" ht="13.5" customHeight="1" thickBot="1">
      <c r="A29" s="13"/>
      <c r="B29" s="95" t="str">
        <f>CONCATENATE("2. ",N33,"-",O33,"-",P33," || ",U33,"-",V33,"-",W33,CHAR(10),"3. ",N34,"-",O34,"-",P34," || ",U34,"-",V34,"-",W34)</f>
        <v>2. 1-3-9 || 3-1-7
3. 6-5-2 || 9-8-4</v>
      </c>
      <c r="C29" s="49" t="s">
        <v>6</v>
      </c>
      <c r="D29" s="49"/>
      <c r="E29" s="49"/>
      <c r="F29" s="49"/>
      <c r="G29" s="49"/>
      <c r="H29" s="49"/>
      <c r="I29" s="49"/>
      <c r="J29" s="49"/>
      <c r="K29" s="49"/>
      <c r="L29" s="49"/>
      <c r="M29" s="202"/>
      <c r="N29" s="7">
        <v>2</v>
      </c>
      <c r="O29" s="7">
        <v>4</v>
      </c>
      <c r="P29" s="8">
        <v>8</v>
      </c>
      <c r="Q29" s="9" t="str">
        <f>IF(X29=0,0,IF(X29=1,N29,IF(X29=2,O29,IF(X29=3,P29," "))))</f>
        <v> </v>
      </c>
      <c r="R29" s="10" t="str">
        <f>IF(Y29=0," ",IF(X29=0,0,IF(X29=1,IF(N29&gt;U29,1,0),IF(X29=2,IF(O29&gt;V29,1,0),IF(P29&gt;W29,1,0)))))</f>
        <v> </v>
      </c>
      <c r="S29" s="9" t="str">
        <f>IF(Y29=0," ",IF(X29=0,0,IF(X29=1,IF(N29&lt;U29,1,0),IF(X29=2,IF(O29&lt;V29,1,0),IF(P29&lt;W29,1,0)))))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2</v>
      </c>
      <c r="V29" s="7">
        <v>8</v>
      </c>
      <c r="W29" s="8">
        <v>5</v>
      </c>
      <c r="X29" s="29">
        <f>IF(OR(LEN($I$11)=0,LEN($J$11)=0),"",IF(OR($I$11="-",$J$11="-"),0,IF($I$11=$J$11,2,IF($I$11&gt;$J$11,1,3))))</f>
      </c>
      <c r="Y29" s="18">
        <f>IF(OR(LEN($I$11)=0,LEN($J$11)=0,LEN(N29)=0,LEN(O29)=0,LEN(P29)=0,LEN(U29)=0,LEN(V29)=0,LEN(W29)=0),0,1)</f>
        <v>0</v>
      </c>
      <c r="Z29" s="168">
        <f t="shared" si="8"/>
        <v>0</v>
      </c>
      <c r="AA29" s="169">
        <f t="shared" si="8"/>
        <v>-1</v>
      </c>
      <c r="AB29" s="170">
        <f t="shared" si="8"/>
        <v>1</v>
      </c>
      <c r="AC29" s="51"/>
      <c r="AD29" s="52"/>
      <c r="AF29" s="91" t="str">
        <f>N48</f>
        <v>Кирилл-Suarez</v>
      </c>
      <c r="AG29" s="88">
        <v>0</v>
      </c>
      <c r="AH29" s="111"/>
      <c r="AI29" s="93">
        <f>U48</f>
        <v>0</v>
      </c>
      <c r="AJ29" s="88">
        <v>0</v>
      </c>
    </row>
    <row r="30" spans="1:36" ht="13.5" customHeight="1" thickBot="1">
      <c r="A30" s="13"/>
      <c r="B30" s="95" t="str">
        <f>CONCATENATE("[b]2 тайм:[/b]",CHAR(10),"4. ",N36,"-",O36,"-",P36," || ",U36,"-",V36,"-",W36,CHAR(10),"5. ",N37,"-",O37,"-",P37," || ",U37,"-",V37,"-",W37)</f>
        <v>[b]2 тайм:[/b]
4. 9-7-1 || 2-7-4
5. 4-5-6 || 8-5-1</v>
      </c>
      <c r="C30" s="49" t="s">
        <v>6</v>
      </c>
      <c r="D30" s="49"/>
      <c r="E30" s="49"/>
      <c r="F30" s="49"/>
      <c r="G30" s="49"/>
      <c r="H30" s="49"/>
      <c r="I30" s="49"/>
      <c r="J30" s="49"/>
      <c r="K30" s="49"/>
      <c r="L30" s="49"/>
      <c r="M30" s="202"/>
      <c r="N30" s="187" t="s">
        <v>68</v>
      </c>
      <c r="O30" s="188"/>
      <c r="P30" s="189"/>
      <c r="Q30" s="32"/>
      <c r="R30" s="32"/>
      <c r="S30" s="32"/>
      <c r="T30" s="32"/>
      <c r="U30" s="187" t="s">
        <v>97</v>
      </c>
      <c r="V30" s="188"/>
      <c r="W30" s="189"/>
      <c r="X30" s="49"/>
      <c r="Y30" s="49"/>
      <c r="Z30" s="49"/>
      <c r="AA30" s="49"/>
      <c r="AB30" s="49"/>
      <c r="AC30" s="156" t="str">
        <f>IF(LEN(N30)=0," ",N30)</f>
        <v>Mortalles</v>
      </c>
      <c r="AD30" s="157" t="str">
        <f>IF(LEN(U30)=0," ",U30)</f>
        <v>JuSt^MeN02</v>
      </c>
      <c r="AF30" s="91" t="str">
        <f>N48</f>
        <v>Кирилл-Suarez</v>
      </c>
      <c r="AG30" s="88">
        <v>0</v>
      </c>
      <c r="AH30" s="111"/>
      <c r="AI30" s="93">
        <f>U48</f>
        <v>0</v>
      </c>
      <c r="AJ30" s="88">
        <v>0</v>
      </c>
    </row>
    <row r="31" spans="1:36" ht="13.5" customHeight="1" thickBot="1">
      <c r="A31" s="13"/>
      <c r="B31" s="95" t="str">
        <f>CONCATENATE("6. ",N38,"-",O38,"-",P38," || ",U38,"-",V38,"-",W38)</f>
        <v>6. 2-3-8 || 3-9-6</v>
      </c>
      <c r="C31" s="49" t="s">
        <v>6</v>
      </c>
      <c r="D31" s="49"/>
      <c r="E31" s="49"/>
      <c r="F31" s="49"/>
      <c r="G31" s="49"/>
      <c r="H31" s="49"/>
      <c r="I31" s="49"/>
      <c r="J31" s="49"/>
      <c r="K31" s="49"/>
      <c r="L31" s="49"/>
      <c r="M31" s="202"/>
      <c r="N31" s="198" t="s">
        <v>0</v>
      </c>
      <c r="O31" s="199"/>
      <c r="P31" s="200"/>
      <c r="Q31" s="84" t="s">
        <v>12</v>
      </c>
      <c r="R31" s="204" t="s">
        <v>8</v>
      </c>
      <c r="S31" s="205"/>
      <c r="T31" s="84" t="s">
        <v>12</v>
      </c>
      <c r="U31" s="198" t="s">
        <v>0</v>
      </c>
      <c r="V31" s="199"/>
      <c r="W31" s="200"/>
      <c r="X31" s="49"/>
      <c r="Y31" s="49"/>
      <c r="Z31" s="35"/>
      <c r="AA31" s="35"/>
      <c r="AB31" s="35"/>
      <c r="AC31" s="179" t="s">
        <v>3</v>
      </c>
      <c r="AD31" s="180"/>
      <c r="AF31" s="92" t="str">
        <f>N48</f>
        <v>Кирилл-Suarez</v>
      </c>
      <c r="AG31" s="89">
        <f>COUNTIF(Q50:Q56,9)</f>
        <v>0</v>
      </c>
      <c r="AH31" s="111"/>
      <c r="AI31" s="114">
        <f>U48</f>
        <v>0</v>
      </c>
      <c r="AJ31" s="89">
        <f>COUNTIF(T50:T56,9)</f>
        <v>0</v>
      </c>
    </row>
    <row r="32" spans="1:30" ht="13.5" customHeight="1">
      <c r="A32" s="13"/>
      <c r="B32" s="95" t="str">
        <f>IF(AND(OR(LEN(N39)=0,N39="Игрок 5"),OR(LEN(U39)=0,U39="Игрок 6"))," ",CONCATENATE(CHAR(10),"[u][b]Запасные[/b][/u]"))</f>
        <v>
[u][b]Запасные[/b][/u]</v>
      </c>
      <c r="C32" s="49" t="s">
        <v>6</v>
      </c>
      <c r="D32" s="49"/>
      <c r="E32" s="49"/>
      <c r="F32" s="49"/>
      <c r="G32" s="49"/>
      <c r="H32" s="49"/>
      <c r="I32" s="49"/>
      <c r="J32" s="49"/>
      <c r="K32" s="49"/>
      <c r="L32" s="49"/>
      <c r="M32" s="202"/>
      <c r="N32" s="7">
        <v>7</v>
      </c>
      <c r="O32" s="7">
        <v>4</v>
      </c>
      <c r="P32" s="8">
        <v>8</v>
      </c>
      <c r="Q32" s="9" t="str">
        <f>IF(X32=0,0,IF(X32=1,N32,IF(X32=2,O32,IF(X32=3,P32," "))))</f>
        <v> </v>
      </c>
      <c r="R32" s="10" t="str">
        <f>IF(Y32=0," ",IF(X32=0,0,IF(X32=1,IF(N32&gt;U32,1,0),IF(X32=2,IF(O32&gt;V32,1,0),IF(P32&gt;W32,1,0)))))</f>
        <v> </v>
      </c>
      <c r="S32" s="9" t="str">
        <f>IF(Y32=0," ",IF(X32=0,0,IF(X32=1,IF(N32&lt;U32,1,0),IF(X32=2,IF(O32&lt;V32,1,0),IF(P32&lt;W32,1,0)))))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2</v>
      </c>
      <c r="V32" s="7">
        <v>5</v>
      </c>
      <c r="W32" s="8">
        <v>6</v>
      </c>
      <c r="X32" s="28">
        <f>IF(OR(LEN($I$5)=0,LEN($J$5)=0),"",IF(OR($I$5="-",$J$5="-"),0,IF($I$5=$J$5,2,IF($I$5&gt;$J$5,1,3))))</f>
      </c>
      <c r="Y32" s="20">
        <f>IF(OR(LEN($I$5)=0,LEN($J$5)=0,LEN(N32)=0,LEN(O32)=0,LEN(P32)=0,LEN(U32)=0,LEN(V32)=0,LEN(W32)=0),0,1)</f>
        <v>0</v>
      </c>
      <c r="Z32" s="161">
        <f aca="true" t="shared" si="9" ref="Z32:AB34">IF(N32&gt;U32,1,IF(N32&lt;U32,-1,0))</f>
        <v>1</v>
      </c>
      <c r="AA32" s="162">
        <f t="shared" si="9"/>
        <v>-1</v>
      </c>
      <c r="AB32" s="163">
        <f t="shared" si="9"/>
        <v>1</v>
      </c>
      <c r="AC32" s="154">
        <f>SUM(R32:R34,R36:R38)</f>
        <v>0</v>
      </c>
      <c r="AD32" s="155">
        <f>SUM(S32:S34,S36:S38)</f>
        <v>0</v>
      </c>
    </row>
    <row r="33" spans="1:30" ht="13.5" customHeight="1">
      <c r="A33" s="13"/>
      <c r="B33" s="95" t="str">
        <f>IF(OR(LEN(N39)=0,N39="Игрок 5")," ",IF(OR(LEN(N48)=0,N48="Игрок 6"),CONCATENATE("[b]",N2,CHAR(10),N39," (",AC41,")",CHAR(10),"1 тайм:[/b]",CHAR(10),"1. ",N41,"-",O41,"-",P41,CHAR(10)),CONCATENATE("[b]",N2,CHAR(10),N39," (",AC41,") || ",N48," (",AC50,")",CHAR(10),"1 тайм:[/b]",CHAR(10),"1. ",N41,"-",O41,"-",P41," || ",N50,"-",O50,"-",P50)))</f>
        <v>[b]Red Anfield
Lord_Fenix (0) || Кирилл-Suarez (0)
1 тайм:[/b]
1. 1-4-9 || 2-6-9</v>
      </c>
      <c r="C33" s="49" t="s">
        <v>6</v>
      </c>
      <c r="D33" s="49"/>
      <c r="E33" s="49"/>
      <c r="F33" s="49"/>
      <c r="G33" s="49"/>
      <c r="H33" s="49"/>
      <c r="I33" s="49"/>
      <c r="J33" s="49"/>
      <c r="K33" s="49"/>
      <c r="L33" s="49"/>
      <c r="M33" s="202"/>
      <c r="N33" s="7">
        <v>1</v>
      </c>
      <c r="O33" s="7">
        <v>3</v>
      </c>
      <c r="P33" s="8">
        <v>9</v>
      </c>
      <c r="Q33" s="9" t="str">
        <f>IF(X33=0,0,IF(X33=1,N33,IF(X33=2,O33,IF(X33=3,P33," "))))</f>
        <v> </v>
      </c>
      <c r="R33" s="10" t="str">
        <f>IF(Y33=0," ",IF(X33=0,0,IF(X33=1,IF(N33&gt;U33,1,0),IF(X33=2,IF(O33&gt;V33,1,0),IF(P33&gt;W33,1,0)))))</f>
        <v> </v>
      </c>
      <c r="S33" s="9" t="str">
        <f>IF(Y33=0," ",IF(X33=0,0,IF(X33=1,IF(N33&lt;U33,1,0),IF(X33=2,IF(O33&lt;V33,1,0),IF(P33&lt;W33,1,0)))))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3</v>
      </c>
      <c r="V33" s="7">
        <v>1</v>
      </c>
      <c r="W33" s="8">
        <v>7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64">
        <f t="shared" si="9"/>
        <v>-1</v>
      </c>
      <c r="AA33" s="165">
        <f t="shared" si="9"/>
        <v>1</v>
      </c>
      <c r="AB33" s="4">
        <f t="shared" si="9"/>
        <v>1</v>
      </c>
      <c r="AC33" s="179" t="s">
        <v>4</v>
      </c>
      <c r="AD33" s="180"/>
    </row>
    <row r="34" spans="1:30" ht="13.5" customHeight="1" thickBot="1">
      <c r="A34" s="13"/>
      <c r="B34" s="95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5-3-7 || 1-4-8
3. 8-6-2 || 7-3-5</v>
      </c>
      <c r="C34" s="49" t="s">
        <v>6</v>
      </c>
      <c r="D34" s="49"/>
      <c r="E34" s="49"/>
      <c r="F34" s="49"/>
      <c r="G34" s="49"/>
      <c r="H34" s="49"/>
      <c r="I34" s="49"/>
      <c r="J34" s="49"/>
      <c r="K34" s="49"/>
      <c r="L34" s="49"/>
      <c r="M34" s="202"/>
      <c r="N34" s="7">
        <v>6</v>
      </c>
      <c r="O34" s="7">
        <v>5</v>
      </c>
      <c r="P34" s="8">
        <v>2</v>
      </c>
      <c r="Q34" s="9" t="str">
        <f>IF(X34=0,0,IF(X34=1,N34,IF(X34=2,O34,IF(X34=3,P34," "))))</f>
        <v> </v>
      </c>
      <c r="R34" s="10" t="str">
        <f>IF(Y34=0," ",IF(X34=0,0,IF(X34=1,IF(N34&gt;U34,1,0),IF(X34=2,IF(O34&gt;V34,1,0),IF(P34&gt;W34,1,0)))))</f>
        <v> </v>
      </c>
      <c r="S34" s="9" t="str">
        <f>IF(Y34=0," ",IF(X34=0,0,IF(X34=1,IF(N34&lt;U34,1,0),IF(X34=2,IF(O34&lt;V34,1,0),IF(P34&lt;W34,1,0)))))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9</v>
      </c>
      <c r="V34" s="7">
        <v>8</v>
      </c>
      <c r="W34" s="8">
        <v>4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66">
        <f t="shared" si="9"/>
        <v>-1</v>
      </c>
      <c r="AA34" s="167">
        <f t="shared" si="9"/>
        <v>-1</v>
      </c>
      <c r="AB34" s="4">
        <f t="shared" si="9"/>
        <v>-1</v>
      </c>
      <c r="AC34" s="154">
        <f>IF(AC32-AD32&gt;0,AC32-AD32,0)</f>
        <v>0</v>
      </c>
      <c r="AD34" s="155">
        <f>IF(AC32-AD32&lt;0,AD32-AC32,0)</f>
        <v>0</v>
      </c>
    </row>
    <row r="35" spans="1:30" ht="13.5" customHeight="1" thickBot="1">
      <c r="A35" s="13"/>
      <c r="B35" s="95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4-7-5 || 3-9-4
5. 3-8-6 || 8-1-6</v>
      </c>
      <c r="C35" s="49" t="s">
        <v>6</v>
      </c>
      <c r="D35" s="49"/>
      <c r="E35" s="49"/>
      <c r="F35" s="49"/>
      <c r="G35" s="49"/>
      <c r="H35" s="49"/>
      <c r="I35" s="49"/>
      <c r="J35" s="49"/>
      <c r="K35" s="49"/>
      <c r="L35" s="49"/>
      <c r="M35" s="202"/>
      <c r="N35" s="195" t="s">
        <v>1</v>
      </c>
      <c r="O35" s="196"/>
      <c r="P35" s="197"/>
      <c r="Q35" s="19"/>
      <c r="R35" s="83"/>
      <c r="S35" s="77"/>
      <c r="T35" s="19"/>
      <c r="U35" s="195" t="s">
        <v>1</v>
      </c>
      <c r="V35" s="196"/>
      <c r="W35" s="197"/>
      <c r="X35" s="37"/>
      <c r="Y35" s="38"/>
      <c r="Z35" s="38"/>
      <c r="AA35" s="38"/>
      <c r="AB35" s="38"/>
      <c r="AC35" s="173" t="s">
        <v>13</v>
      </c>
      <c r="AD35" s="174"/>
    </row>
    <row r="36" spans="1:30" ht="13.5" customHeight="1">
      <c r="A36" s="13"/>
      <c r="B36" s="95" t="str">
        <f>IF(OR(LEN(N39)=0,N39="Игрок 5")," ",IF(OR(LEN(N48)=0,N48="Игрок 6"),CONCATENATE("6. ",N47,"-",O47,"-",P47),CONCATENATE("6. ",N47,"-",O47,"-",P47," || ",N56,"-",O56,"-",P56)))</f>
        <v>6. 2-1-9 || 2-5-7</v>
      </c>
      <c r="C36" s="49" t="s">
        <v>6</v>
      </c>
      <c r="D36" s="49"/>
      <c r="E36" s="49"/>
      <c r="F36" s="49"/>
      <c r="G36" s="49"/>
      <c r="H36" s="49"/>
      <c r="I36" s="49"/>
      <c r="J36" s="49"/>
      <c r="K36" s="49"/>
      <c r="L36" s="49"/>
      <c r="M36" s="202"/>
      <c r="N36" s="7">
        <v>9</v>
      </c>
      <c r="O36" s="7">
        <v>7</v>
      </c>
      <c r="P36" s="8">
        <v>1</v>
      </c>
      <c r="Q36" s="9" t="str">
        <f>IF(X36=0,0,IF(X36=1,N36,IF(X36=2,O36,IF(X36=3,P36," "))))</f>
        <v> </v>
      </c>
      <c r="R36" s="10" t="str">
        <f>IF(Y36=0," ",IF(X36=0,0,IF(X36=1,IF(N36&gt;U36,1,0),IF(X36=2,IF(O36&gt;V36,1,0),IF(P36&gt;W36,1,0)))))</f>
        <v> </v>
      </c>
      <c r="S36" s="9" t="str">
        <f>IF(Y36=0," ",IF(X36=0,0,IF(X36=1,IF(N36&lt;U36,1,0),IF(X36=2,IF(O36&lt;V36,1,0),IF(P36&lt;W36,1,0)))))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2</v>
      </c>
      <c r="V36" s="7">
        <v>7</v>
      </c>
      <c r="W36" s="8">
        <v>4</v>
      </c>
      <c r="X36" s="4">
        <f>IF(OR(LEN($I$9)=0,LEN($J$9)=0),"",IF(OR($I$9="-",$J$9="-"),0,IF($I$9=$J$9,2,IF($I$9&gt;$J$9,1,3))))</f>
      </c>
      <c r="Y36" s="20">
        <f>IF(OR(LEN($I$9)=0,LEN($J$9)=0,LEN(N36)=0,LEN(O36)=0,LEN(P36)=0,LEN(U36)=0,LEN(V36)=0,LEN(W36)=0),0,1)</f>
        <v>0</v>
      </c>
      <c r="Z36" s="161">
        <f aca="true" t="shared" si="10" ref="Z36:AB38">IF(N36&gt;U36,1,IF(N36&lt;U36,-1,0))</f>
        <v>1</v>
      </c>
      <c r="AA36" s="162">
        <f t="shared" si="10"/>
        <v>0</v>
      </c>
      <c r="AB36" s="163">
        <f t="shared" si="10"/>
        <v>-1</v>
      </c>
      <c r="AC36" s="154">
        <f>SUM(Q32:Q34,Q36:Q38)</f>
        <v>0</v>
      </c>
      <c r="AD36" s="155">
        <f>SUM(T32:T34,T36:T38)</f>
        <v>0</v>
      </c>
    </row>
    <row r="37" spans="1:30" ht="13.5" customHeight="1">
      <c r="A37" s="13"/>
      <c r="B37" s="95" t="str">
        <f>IF(OR(LEN(U39)=0,U39="Игрок 5")," ",IF(OR(LEN(U48)=0,U48="Игрок 6"),CONCATENATE(CHAR(10),"[b]",U2,CHAR(10),U39," (",AD41,")",CHAR(10),"1 тайм:[/b]",CHAR(10),"1. ",U41,"-",V41,"-",W41,CHAR(10)),CONCATENATE(CHAR(10),"[b]",U2,CHAR(10),U39," (",AD41,") || ",U48," (",AD50,")",CHAR(10),"1 тайм:[/b]",CHAR(10),"1. ",U41,"-",V41,"-",W41," || ",U50,"-",V50,"-",W50)))</f>
        <v> </v>
      </c>
      <c r="C37" s="49" t="s">
        <v>6</v>
      </c>
      <c r="D37" s="49"/>
      <c r="E37" s="49"/>
      <c r="F37" s="49"/>
      <c r="G37" s="49"/>
      <c r="H37" s="49"/>
      <c r="I37" s="49"/>
      <c r="J37" s="49"/>
      <c r="K37" s="49"/>
      <c r="L37" s="49"/>
      <c r="M37" s="202"/>
      <c r="N37" s="7">
        <v>4</v>
      </c>
      <c r="O37" s="7">
        <v>5</v>
      </c>
      <c r="P37" s="8">
        <v>6</v>
      </c>
      <c r="Q37" s="9" t="str">
        <f>IF(X37=0,0,IF(X37=1,N37,IF(X37=2,O37,IF(X37=3,P37," "))))</f>
        <v> </v>
      </c>
      <c r="R37" s="10" t="str">
        <f>IF(Y37=0," ",IF(X37=0,0,IF(X37=1,IF(N37&gt;U37,1,0),IF(X37=2,IF(O37&gt;V37,1,0),IF(P37&gt;W37,1,0)))))</f>
        <v> </v>
      </c>
      <c r="S37" s="9" t="str">
        <f>IF(Y37=0," ",IF(X37=0,0,IF(X37=1,IF(N37&lt;U37,1,0),IF(X37=2,IF(O37&lt;V37,1,0),IF(P37&lt;W37,1,0)))))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8</v>
      </c>
      <c r="V37" s="7">
        <v>5</v>
      </c>
      <c r="W37" s="8">
        <v>1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164">
        <f t="shared" si="10"/>
        <v>-1</v>
      </c>
      <c r="AA37" s="165">
        <f t="shared" si="10"/>
        <v>0</v>
      </c>
      <c r="AB37" s="4">
        <f t="shared" si="10"/>
        <v>1</v>
      </c>
      <c r="AC37" s="49"/>
      <c r="AD37" s="50"/>
    </row>
    <row r="38" spans="1:30" ht="13.5" customHeight="1" thickBot="1">
      <c r="A38" s="13"/>
      <c r="B38" s="95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 </v>
      </c>
      <c r="C38" s="51" t="s">
        <v>6</v>
      </c>
      <c r="D38" s="51"/>
      <c r="E38" s="51"/>
      <c r="F38" s="51"/>
      <c r="G38" s="51"/>
      <c r="H38" s="51"/>
      <c r="I38" s="51"/>
      <c r="J38" s="51"/>
      <c r="K38" s="51"/>
      <c r="L38" s="51"/>
      <c r="M38" s="203"/>
      <c r="N38" s="7">
        <v>2</v>
      </c>
      <c r="O38" s="7">
        <v>3</v>
      </c>
      <c r="P38" s="8">
        <v>8</v>
      </c>
      <c r="Q38" s="9" t="str">
        <f>IF(X38=0,0,IF(X38=1,N38,IF(X38=2,O38,IF(X38=3,P38," "))))</f>
        <v> </v>
      </c>
      <c r="R38" s="10" t="str">
        <f>IF(Y38=0," ",IF(X38=0,0,IF(X38=1,IF(N38&gt;U38,1,0),IF(X38=2,IF(O38&gt;V38,1,0),IF(P38&gt;W38,1,0)))))</f>
        <v> </v>
      </c>
      <c r="S38" s="9" t="str">
        <f>IF(Y38=0," ",IF(X38=0,0,IF(X38=1,IF(N38&lt;U38,1,0),IF(X38=2,IF(O38&lt;V38,1,0),IF(P38&lt;W38,1,0)))))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3</v>
      </c>
      <c r="V38" s="7">
        <v>9</v>
      </c>
      <c r="W38" s="8">
        <v>6</v>
      </c>
      <c r="X38" s="29">
        <f>IF(OR(LEN($I$11)=0,LEN($J$11)=0),"",IF(OR($I$11="-",$J$11="-"),0,IF($I$11=$J$11,2,IF($I$11&gt;$J$11,1,3))))</f>
      </c>
      <c r="Y38" s="18">
        <f>IF(OR(LEN($I$11)=0,LEN($J$11)=0,LEN(N38)=0,LEN(O38)=0,LEN(P38)=0,LEN(U38)=0,LEN(V38)=0,LEN(W38)=0),0,1)</f>
        <v>0</v>
      </c>
      <c r="Z38" s="168">
        <f t="shared" si="10"/>
        <v>-1</v>
      </c>
      <c r="AA38" s="169">
        <f t="shared" si="10"/>
        <v>-1</v>
      </c>
      <c r="AB38" s="170">
        <f t="shared" si="10"/>
        <v>1</v>
      </c>
      <c r="AC38" s="51"/>
      <c r="AD38" s="52"/>
    </row>
    <row r="39" spans="1:30" ht="13.5" customHeight="1" thickBot="1">
      <c r="A39" s="13"/>
      <c r="B39" s="95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 </v>
      </c>
      <c r="C39" s="49" t="s">
        <v>6</v>
      </c>
      <c r="D39" s="49"/>
      <c r="E39" s="49"/>
      <c r="F39" s="49"/>
      <c r="G39" s="49"/>
      <c r="H39" s="49"/>
      <c r="I39" s="49"/>
      <c r="J39" s="49"/>
      <c r="K39" s="49"/>
      <c r="L39" s="49"/>
      <c r="M39" s="212" t="s">
        <v>10</v>
      </c>
      <c r="N39" s="187" t="s">
        <v>69</v>
      </c>
      <c r="O39" s="188"/>
      <c r="P39" s="189"/>
      <c r="Q39" s="32"/>
      <c r="R39" s="32"/>
      <c r="S39" s="32"/>
      <c r="T39" s="32"/>
      <c r="U39" s="187"/>
      <c r="V39" s="188"/>
      <c r="W39" s="189"/>
      <c r="X39" s="49"/>
      <c r="Y39" s="49"/>
      <c r="Z39" s="49"/>
      <c r="AA39" s="49"/>
      <c r="AB39" s="49"/>
      <c r="AC39" s="156" t="str">
        <f>IF(OR(LEN(N39)=0,N39="Игрок 5")," ",N39)</f>
        <v>Lord_Fenix</v>
      </c>
      <c r="AD39" s="157" t="str">
        <f>IF(OR(LEN(U39)=0,U39="Игрок 5")," ",U39)</f>
        <v> </v>
      </c>
    </row>
    <row r="40" spans="1:30" ht="13.5" customHeight="1" thickBot="1">
      <c r="A40" s="13"/>
      <c r="B40" s="96" t="str">
        <f>IF(OR(LEN(U39)=0,U39="Игрок 5")," ",IF(OR(LEN(U48)=0,U48="Игрок 6"),CONCATENATE("6. ",U47,"-",V47,"-",W47),CONCATENATE("6. ",U47,"-",V47,"-",W47," || ",U56,"-",V56,"-",W56)))</f>
        <v> </v>
      </c>
      <c r="C40" s="49" t="s">
        <v>6</v>
      </c>
      <c r="D40" s="49"/>
      <c r="E40" s="49"/>
      <c r="F40" s="49"/>
      <c r="G40" s="49"/>
      <c r="H40" s="49"/>
      <c r="I40" s="49"/>
      <c r="J40" s="49"/>
      <c r="K40" s="49"/>
      <c r="L40" s="49"/>
      <c r="M40" s="213"/>
      <c r="N40" s="198" t="s">
        <v>0</v>
      </c>
      <c r="O40" s="199"/>
      <c r="P40" s="200"/>
      <c r="Q40" s="84" t="s">
        <v>12</v>
      </c>
      <c r="R40" s="67" t="s">
        <v>6</v>
      </c>
      <c r="S40" s="68"/>
      <c r="T40" s="84" t="s">
        <v>12</v>
      </c>
      <c r="U40" s="198" t="s">
        <v>0</v>
      </c>
      <c r="V40" s="199"/>
      <c r="W40" s="200"/>
      <c r="X40" s="53"/>
      <c r="Y40" s="49"/>
      <c r="Z40" s="49"/>
      <c r="AA40" s="49"/>
      <c r="AB40" s="49"/>
      <c r="AC40" s="173" t="s">
        <v>13</v>
      </c>
      <c r="AD40" s="174"/>
    </row>
    <row r="41" spans="1:30" ht="13.5" customHeight="1">
      <c r="A41" s="13"/>
      <c r="B41" s="85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213"/>
      <c r="N41" s="7">
        <v>1</v>
      </c>
      <c r="O41" s="7">
        <v>4</v>
      </c>
      <c r="P41" s="8">
        <v>9</v>
      </c>
      <c r="Q41" s="9" t="str">
        <f>IF(X41=0,0,IF(X41=1,N41,IF(X41=2,O41,IF(X41=3,P41," "))))</f>
        <v> </v>
      </c>
      <c r="R41" s="69"/>
      <c r="S41" s="70"/>
      <c r="T41" s="9" t="str">
        <f>IF(X41=0,0,IF(X41=1,U41,IF(X41=2,V41,IF(X41=3,W41," "))))</f>
        <v> </v>
      </c>
      <c r="U41" s="7"/>
      <c r="V41" s="7"/>
      <c r="W41" s="8"/>
      <c r="X41" s="4">
        <f>IF(OR(LEN($I$5)=0,LEN($J$5)=0),"",IF(OR($I$5="-",$J$5="-"),0,IF($I$5=$J$5,2,IF($I$5&gt;$J$5,1,3))))</f>
      </c>
      <c r="Y41" s="20">
        <f>IF(OR(LEN($I$5)=0,LEN($J$5)=0,LEN(N41)=0,LEN(O41)=0,LEN(P41)=0,LEN(U41)=0,LEN(V41)=0,LEN(W41)=0),0,1)</f>
        <v>0</v>
      </c>
      <c r="Z41" s="55"/>
      <c r="AA41" s="55"/>
      <c r="AB41" s="55"/>
      <c r="AC41" s="154">
        <f>SUM(Q41:Q43,Q45:Q47)</f>
        <v>0</v>
      </c>
      <c r="AD41" s="155">
        <f>SUM(T41:T43,T45:T47)</f>
        <v>0</v>
      </c>
    </row>
    <row r="42" spans="1:30" ht="13.5" customHeight="1">
      <c r="A42" s="2"/>
      <c r="B42" s="85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213"/>
      <c r="N42" s="7">
        <v>5</v>
      </c>
      <c r="O42" s="7">
        <v>3</v>
      </c>
      <c r="P42" s="8">
        <v>7</v>
      </c>
      <c r="Q42" s="9" t="str">
        <f>IF(X42=0,0,IF(X42=1,N42,IF(X42=2,O42,IF(X42=3,P42," "))))</f>
        <v> </v>
      </c>
      <c r="R42" s="69"/>
      <c r="S42" s="70"/>
      <c r="T42" s="9" t="str">
        <f>IF(X42=0,0,IF(X42=1,U42,IF(X42=2,V42,IF(X42=3,W42," "))))</f>
        <v> </v>
      </c>
      <c r="U42" s="7"/>
      <c r="V42" s="7"/>
      <c r="W42" s="8"/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55"/>
      <c r="AA42" s="55"/>
      <c r="AB42" s="55"/>
      <c r="AC42" s="175"/>
      <c r="AD42" s="176"/>
    </row>
    <row r="43" spans="1:30" ht="13.5" customHeight="1" thickBot="1">
      <c r="A43" s="2"/>
      <c r="B43" s="85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213"/>
      <c r="N43" s="7">
        <v>8</v>
      </c>
      <c r="O43" s="7">
        <v>6</v>
      </c>
      <c r="P43" s="8">
        <v>2</v>
      </c>
      <c r="Q43" s="9" t="str">
        <f>IF(X43=0,0,IF(X43=1,N43,IF(X43=2,O43,IF(X43=3,P43," "))))</f>
        <v> </v>
      </c>
      <c r="R43" s="69"/>
      <c r="S43" s="70"/>
      <c r="T43" s="9" t="str">
        <f>IF(X43=0,0,IF(X43=1,U43,IF(X43=2,V43,IF(X43=3,W43," "))))</f>
        <v> </v>
      </c>
      <c r="U43" s="7"/>
      <c r="V43" s="7"/>
      <c r="W43" s="8"/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55"/>
      <c r="AA43" s="55"/>
      <c r="AB43" s="55"/>
      <c r="AC43" s="158"/>
      <c r="AD43" s="159"/>
    </row>
    <row r="44" spans="1:30" ht="13.5" customHeight="1" thickBot="1">
      <c r="A44" s="2"/>
      <c r="B44" s="85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213"/>
      <c r="N44" s="195" t="s">
        <v>1</v>
      </c>
      <c r="O44" s="196"/>
      <c r="P44" s="197"/>
      <c r="Q44" s="19"/>
      <c r="R44" s="83"/>
      <c r="S44" s="77"/>
      <c r="T44" s="19"/>
      <c r="U44" s="195" t="s">
        <v>1</v>
      </c>
      <c r="V44" s="196"/>
      <c r="W44" s="197"/>
      <c r="X44" s="37"/>
      <c r="Y44" s="38"/>
      <c r="Z44" s="46"/>
      <c r="AA44" s="46"/>
      <c r="AB44" s="46"/>
      <c r="AC44" s="177"/>
      <c r="AD44" s="178"/>
    </row>
    <row r="45" spans="1:30" ht="13.5" customHeight="1">
      <c r="A45" s="2"/>
      <c r="B45" s="85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213"/>
      <c r="N45" s="7">
        <v>4</v>
      </c>
      <c r="O45" s="7">
        <v>7</v>
      </c>
      <c r="P45" s="8">
        <v>5</v>
      </c>
      <c r="Q45" s="9" t="str">
        <f>IF(X45=0,0,IF(X45=1,N45,IF(X45=2,O45,IF(X45=3,P45," "))))</f>
        <v> </v>
      </c>
      <c r="R45" s="69"/>
      <c r="S45" s="70"/>
      <c r="T45" s="9" t="str">
        <f>IF(X45=0,0,IF(X45=1,U45,IF(X45=2,V45,IF(X45=3,W45," "))))</f>
        <v> </v>
      </c>
      <c r="U45" s="7"/>
      <c r="V45" s="7"/>
      <c r="W45" s="8"/>
      <c r="X45" s="4">
        <f>IF(OR(LEN($I$9)=0,LEN($J$9)=0),"",IF(OR($I$9="-",$J$9="-"),0,IF($I$9=$J$9,2,IF($I$9&gt;$J$9,1,3))))</f>
      </c>
      <c r="Y45" s="20">
        <f>IF(OR(LEN($I$9)=0,LEN($J$9)=0,LEN(N45)=0,LEN(O45)=0,LEN(P45)=0,LEN(U45)=0,LEN(V45)=0,LEN(W45)=0),0,1)</f>
        <v>0</v>
      </c>
      <c r="Z45" s="55"/>
      <c r="AA45" s="55"/>
      <c r="AB45" s="55"/>
      <c r="AC45" s="158"/>
      <c r="AD45" s="159"/>
    </row>
    <row r="46" spans="1:30" ht="13.5" customHeight="1">
      <c r="A46" s="2"/>
      <c r="B46" s="85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213"/>
      <c r="N46" s="7">
        <v>3</v>
      </c>
      <c r="O46" s="7">
        <v>8</v>
      </c>
      <c r="P46" s="8">
        <v>6</v>
      </c>
      <c r="Q46" s="9" t="str">
        <f>IF(X46=0,0,IF(X46=1,N46,IF(X46=2,O46,IF(X46=3,P46," "))))</f>
        <v> </v>
      </c>
      <c r="R46" s="69"/>
      <c r="S46" s="70"/>
      <c r="T46" s="9" t="str">
        <f>IF(X46=0,0,IF(X46=1,U46,IF(X46=2,V46,IF(X46=3,W46," "))))</f>
        <v> </v>
      </c>
      <c r="U46" s="7"/>
      <c r="V46" s="7"/>
      <c r="W46" s="8"/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5"/>
      <c r="AB46" s="55"/>
      <c r="AC46" s="49"/>
      <c r="AD46" s="50"/>
    </row>
    <row r="47" spans="1:30" ht="13.5" customHeight="1" thickBot="1">
      <c r="A47" s="2"/>
      <c r="B47" s="85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213"/>
      <c r="N47" s="7">
        <v>2</v>
      </c>
      <c r="O47" s="7">
        <v>1</v>
      </c>
      <c r="P47" s="8">
        <v>9</v>
      </c>
      <c r="Q47" s="9" t="str">
        <f>IF(X47=0,0,IF(X47=1,N47,IF(X47=2,O47,IF(X47=3,P47," "))))</f>
        <v> </v>
      </c>
      <c r="R47" s="69"/>
      <c r="S47" s="70"/>
      <c r="T47" s="9" t="str">
        <f>IF(X47=0,0,IF(X47=1,U47,IF(X47=2,V47,IF(X47=3,W47," "))))</f>
        <v> </v>
      </c>
      <c r="U47" s="7"/>
      <c r="V47" s="7"/>
      <c r="W47" s="8"/>
      <c r="X47" s="29">
        <f>IF(OR(LEN($I$11)=0,LEN($J$11)=0),"",IF(OR($I$11="-",$J$11="-"),0,IF($I$11=$J$11,2,IF($I$11&gt;$J$11,1,3))))</f>
      </c>
      <c r="Y47" s="18">
        <f>IF(OR(LEN($I$11)=0,LEN($J$11)=0,LEN(N47)=0,LEN(O47)=0,LEN(P47)=0,LEN(U47)=0,LEN(V47)=0,LEN(W47)=0),0,1)</f>
        <v>0</v>
      </c>
      <c r="Z47" s="172"/>
      <c r="AA47" s="172"/>
      <c r="AB47" s="172"/>
      <c r="AC47" s="51"/>
      <c r="AD47" s="52"/>
    </row>
    <row r="48" spans="1:30" ht="13.5" customHeight="1" thickBot="1">
      <c r="A48" s="2"/>
      <c r="B48" s="85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213"/>
      <c r="N48" s="187" t="s">
        <v>70</v>
      </c>
      <c r="O48" s="188"/>
      <c r="P48" s="189"/>
      <c r="Q48" s="32"/>
      <c r="R48" s="32"/>
      <c r="S48" s="32"/>
      <c r="T48" s="77"/>
      <c r="U48" s="187"/>
      <c r="V48" s="188"/>
      <c r="W48" s="189"/>
      <c r="X48" s="49"/>
      <c r="Y48" s="49"/>
      <c r="Z48" s="49"/>
      <c r="AA48" s="49"/>
      <c r="AB48" s="49"/>
      <c r="AC48" s="156" t="str">
        <f>IF(OR(LEN(N48)=0,N48="Игрок 6")," ",N48)</f>
        <v>Кирилл-Suarez</v>
      </c>
      <c r="AD48" s="157" t="str">
        <f>IF(OR(LEN(U48)=0,U48="Игрок 6")," ",U48)</f>
        <v> </v>
      </c>
    </row>
    <row r="49" spans="1:30" ht="13.5" customHeight="1" thickBot="1">
      <c r="A49" s="2"/>
      <c r="B49" s="85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213"/>
      <c r="N49" s="198" t="s">
        <v>0</v>
      </c>
      <c r="O49" s="199"/>
      <c r="P49" s="200"/>
      <c r="Q49" s="84" t="s">
        <v>12</v>
      </c>
      <c r="R49" s="67" t="s">
        <v>6</v>
      </c>
      <c r="S49" s="68"/>
      <c r="T49" s="84" t="s">
        <v>12</v>
      </c>
      <c r="U49" s="198" t="s">
        <v>0</v>
      </c>
      <c r="V49" s="199"/>
      <c r="W49" s="200"/>
      <c r="X49" s="49"/>
      <c r="Y49" s="49"/>
      <c r="Z49" s="49"/>
      <c r="AA49" s="49"/>
      <c r="AB49" s="49"/>
      <c r="AC49" s="173" t="s">
        <v>13</v>
      </c>
      <c r="AD49" s="174"/>
    </row>
    <row r="50" spans="1:30" ht="13.5" customHeight="1">
      <c r="A50" s="2"/>
      <c r="B50" s="85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213"/>
      <c r="N50" s="7">
        <v>2</v>
      </c>
      <c r="O50" s="7">
        <v>6</v>
      </c>
      <c r="P50" s="8">
        <v>9</v>
      </c>
      <c r="Q50" s="9" t="str">
        <f>IF(X50=0,0,IF(X50=1,N50,IF(X50=2,O50,IF(X50=3,P50," "))))</f>
        <v> </v>
      </c>
      <c r="R50" s="69"/>
      <c r="S50" s="70"/>
      <c r="T50" s="9" t="str">
        <f>IF(X50=0,0,IF(X50=1,U50,IF(X50=2,V50,IF(X50=3,W50," "))))</f>
        <v> </v>
      </c>
      <c r="U50" s="7"/>
      <c r="V50" s="7"/>
      <c r="W50" s="8"/>
      <c r="X50" s="28">
        <f>IF(OR(LEN($I$5)=0,LEN($J$5)=0),"",IF(OR($I$5="-",$J$5="-"),0,IF($I$5=$J$5,2,IF($I$5&gt;$J$5,1,3))))</f>
      </c>
      <c r="Y50" s="20">
        <f>IF(OR(LEN($I$5)=0,LEN($J$5)=0,LEN(N50)=0,LEN(O50)=0,LEN(P50)=0,LEN(U50)=0,LEN(V50)=0,LEN(W50)=0),0,1)</f>
        <v>0</v>
      </c>
      <c r="Z50" s="55"/>
      <c r="AA50" s="55"/>
      <c r="AB50" s="55"/>
      <c r="AC50" s="154">
        <f>SUM(Q50:Q52,Q54:Q56)</f>
        <v>0</v>
      </c>
      <c r="AD50" s="155">
        <f>SUM(T50:T52,T54:T56)</f>
        <v>0</v>
      </c>
    </row>
    <row r="51" spans="1:30" ht="13.5" customHeight="1">
      <c r="A51" s="2"/>
      <c r="B51" s="85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213"/>
      <c r="N51" s="7">
        <v>1</v>
      </c>
      <c r="O51" s="7">
        <v>4</v>
      </c>
      <c r="P51" s="8">
        <v>8</v>
      </c>
      <c r="Q51" s="9" t="str">
        <f>IF(X51=0,0,IF(X51=1,N51,IF(X51=2,O51,IF(X51=3,P51," "))))</f>
        <v> </v>
      </c>
      <c r="R51" s="69"/>
      <c r="S51" s="70"/>
      <c r="T51" s="9" t="str">
        <f>IF(X51=0,0,IF(X51=1,U51,IF(X51=2,V51,IF(X51=3,W51," "))))</f>
        <v> </v>
      </c>
      <c r="U51" s="7"/>
      <c r="V51" s="7"/>
      <c r="W51" s="8"/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55"/>
      <c r="AA51" s="55"/>
      <c r="AB51" s="55"/>
      <c r="AC51" s="175"/>
      <c r="AD51" s="176"/>
    </row>
    <row r="52" spans="1:30" ht="13.5" customHeight="1" thickBot="1">
      <c r="A52" s="2"/>
      <c r="B52" s="85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213"/>
      <c r="N52" s="7">
        <v>7</v>
      </c>
      <c r="O52" s="7">
        <v>3</v>
      </c>
      <c r="P52" s="8">
        <v>5</v>
      </c>
      <c r="Q52" s="9" t="str">
        <f>IF(X52=0,0,IF(X52=1,N52,IF(X52=2,O52,IF(X52=3,P52," "))))</f>
        <v> </v>
      </c>
      <c r="R52" s="69"/>
      <c r="S52" s="70"/>
      <c r="T52" s="9" t="str">
        <f>IF(X52=0,0,IF(X52=1,U52,IF(X52=2,V52,IF(X52=3,W52," "))))</f>
        <v> </v>
      </c>
      <c r="U52" s="7"/>
      <c r="V52" s="7"/>
      <c r="W52" s="8"/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55"/>
      <c r="AA52" s="55"/>
      <c r="AB52" s="55"/>
      <c r="AC52" s="158"/>
      <c r="AD52" s="159"/>
    </row>
    <row r="53" spans="1:30" ht="13.5" customHeight="1" thickBot="1">
      <c r="A53" s="2"/>
      <c r="B53" s="85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213"/>
      <c r="N53" s="195" t="s">
        <v>1</v>
      </c>
      <c r="O53" s="196"/>
      <c r="P53" s="197"/>
      <c r="Q53" s="19"/>
      <c r="R53" s="83"/>
      <c r="S53" s="77"/>
      <c r="T53" s="19"/>
      <c r="U53" s="195" t="s">
        <v>1</v>
      </c>
      <c r="V53" s="196"/>
      <c r="W53" s="197"/>
      <c r="X53" s="37"/>
      <c r="Y53" s="38"/>
      <c r="Z53" s="46"/>
      <c r="AA53" s="46"/>
      <c r="AB53" s="46"/>
      <c r="AC53" s="177"/>
      <c r="AD53" s="178"/>
    </row>
    <row r="54" spans="1:30" ht="13.5" customHeight="1">
      <c r="A54" s="2"/>
      <c r="B54" s="85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213"/>
      <c r="N54" s="7">
        <v>3</v>
      </c>
      <c r="O54" s="7">
        <v>9</v>
      </c>
      <c r="P54" s="8">
        <v>4</v>
      </c>
      <c r="Q54" s="9" t="str">
        <f>IF(X54=0,0,IF(X54=1,N54,IF(X54=2,O54,IF(X54=3,P54," "))))</f>
        <v> </v>
      </c>
      <c r="R54" s="69"/>
      <c r="S54" s="70"/>
      <c r="T54" s="9" t="str">
        <f>IF(X54=0,0,IF(X54=1,U54,IF(X54=2,V54,IF(X54=3,W54," "))))</f>
        <v> </v>
      </c>
      <c r="U54" s="7"/>
      <c r="V54" s="7"/>
      <c r="W54" s="8"/>
      <c r="X54" s="4">
        <f>IF(OR(LEN($I$9)=0,LEN($J$9)=0),"",IF(OR($I$9="-",$J$9="-"),0,IF($I$9=$J$9,2,IF($I$9&gt;$J$9,1,3))))</f>
      </c>
      <c r="Y54" s="20">
        <f>IF(OR(LEN($I$9)=0,LEN($J$9)=0,LEN(N54)=0,LEN(O54)=0,LEN(P54)=0,LEN(U54)=0,LEN(V54)=0,LEN(W54)=0),0,1)</f>
        <v>0</v>
      </c>
      <c r="Z54" s="55"/>
      <c r="AA54" s="55"/>
      <c r="AB54" s="55"/>
      <c r="AC54" s="158"/>
      <c r="AD54" s="159"/>
    </row>
    <row r="55" spans="1:30" ht="13.5" customHeight="1">
      <c r="A55" s="2"/>
      <c r="B55" s="85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213"/>
      <c r="N55" s="7">
        <v>8</v>
      </c>
      <c r="O55" s="7">
        <v>1</v>
      </c>
      <c r="P55" s="8">
        <v>6</v>
      </c>
      <c r="Q55" s="9" t="str">
        <f>IF(X55=0,0,IF(X55=1,N55,IF(X55=2,O55,IF(X55=3,P55," "))))</f>
        <v> </v>
      </c>
      <c r="R55" s="69"/>
      <c r="S55" s="70"/>
      <c r="T55" s="9" t="str">
        <f>IF(X55=0,0,IF(X55=1,U55,IF(X55=2,V55,IF(X55=3,W55," "))))</f>
        <v> </v>
      </c>
      <c r="U55" s="7"/>
      <c r="V55" s="7"/>
      <c r="W55" s="8"/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5"/>
      <c r="AB55" s="55"/>
      <c r="AC55" s="49"/>
      <c r="AD55" s="50"/>
    </row>
    <row r="56" spans="1:30" ht="13.5" customHeight="1" thickBot="1">
      <c r="A56" s="2"/>
      <c r="B56" s="86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214"/>
      <c r="N56" s="14">
        <v>2</v>
      </c>
      <c r="O56" s="11">
        <v>5</v>
      </c>
      <c r="P56" s="12">
        <v>7</v>
      </c>
      <c r="Q56" s="16" t="str">
        <f>IF(X56=0,0,IF(X56=1,N56,IF(X56=2,O56,IF(X56=3,P56," "))))</f>
        <v> </v>
      </c>
      <c r="R56" s="71"/>
      <c r="S56" s="72"/>
      <c r="T56" s="16" t="str">
        <f>IF(X56=0,0,IF(X56=1,U56,IF(X56=2,V56,IF(X56=3,W56," "))))</f>
        <v> </v>
      </c>
      <c r="U56" s="11"/>
      <c r="V56" s="11"/>
      <c r="W56" s="12"/>
      <c r="X56" s="29">
        <f>IF(OR(LEN($I$11)=0,LEN($J$11)=0),"",IF(OR($I$11="-",$J$11="-"),0,IF($I$11=$J$11,2,IF($I$11&gt;$J$11,1,3))))</f>
      </c>
      <c r="Y56" s="18">
        <f>IF(OR(LEN($I$11)=0,LEN($J$11)=0,LEN(N56)=0,LEN(O56)=0,LEN(P56)=0,LEN(U56)=0,LEN(V56)=0,LEN(W56)=0),0,1)</f>
        <v>0</v>
      </c>
      <c r="Z56" s="172"/>
      <c r="AA56" s="172"/>
      <c r="AB56" s="172"/>
      <c r="AC56" s="51"/>
      <c r="AD56" s="52"/>
    </row>
  </sheetData>
  <sheetProtection/>
  <mergeCells count="73">
    <mergeCell ref="N49:P49"/>
    <mergeCell ref="U49:W49"/>
    <mergeCell ref="M39:M56"/>
    <mergeCell ref="N39:P39"/>
    <mergeCell ref="U39:W39"/>
    <mergeCell ref="N40:P40"/>
    <mergeCell ref="U40:W40"/>
    <mergeCell ref="N44:P44"/>
    <mergeCell ref="N53:P53"/>
    <mergeCell ref="U53:W53"/>
    <mergeCell ref="N48:P48"/>
    <mergeCell ref="U48:W48"/>
    <mergeCell ref="N26:P26"/>
    <mergeCell ref="U26:W26"/>
    <mergeCell ref="N30:P30"/>
    <mergeCell ref="U30:W30"/>
    <mergeCell ref="U44:W44"/>
    <mergeCell ref="N31:P31"/>
    <mergeCell ref="R31:S31"/>
    <mergeCell ref="U31:W31"/>
    <mergeCell ref="N35:P35"/>
    <mergeCell ref="U35:W35"/>
    <mergeCell ref="C16:F16"/>
    <mergeCell ref="N17:P17"/>
    <mergeCell ref="U17:W17"/>
    <mergeCell ref="N21:P21"/>
    <mergeCell ref="U21:W21"/>
    <mergeCell ref="N22:P22"/>
    <mergeCell ref="R22:S22"/>
    <mergeCell ref="U22:W22"/>
    <mergeCell ref="C13:G13"/>
    <mergeCell ref="N13:P13"/>
    <mergeCell ref="R13:S13"/>
    <mergeCell ref="U13:W13"/>
    <mergeCell ref="C14:F14"/>
    <mergeCell ref="C15:G15"/>
    <mergeCell ref="U4:W4"/>
    <mergeCell ref="N8:P8"/>
    <mergeCell ref="U8:W8"/>
    <mergeCell ref="C12:F12"/>
    <mergeCell ref="N12:P12"/>
    <mergeCell ref="U12:W12"/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AL2:AN2"/>
    <mergeCell ref="AO2:AO3"/>
    <mergeCell ref="AP2:AR2"/>
    <mergeCell ref="AC4:AD4"/>
    <mergeCell ref="AC6:AD6"/>
    <mergeCell ref="AC8:AD8"/>
    <mergeCell ref="AC13:AD13"/>
    <mergeCell ref="AC15:AD15"/>
    <mergeCell ref="AC17:AD17"/>
    <mergeCell ref="AC22:AD22"/>
    <mergeCell ref="AC24:AD24"/>
    <mergeCell ref="AC26:AD26"/>
    <mergeCell ref="AC49:AD49"/>
    <mergeCell ref="AC51:AD51"/>
    <mergeCell ref="AC53:AD53"/>
    <mergeCell ref="AC31:AD31"/>
    <mergeCell ref="AC33:AD33"/>
    <mergeCell ref="AC35:AD35"/>
    <mergeCell ref="AC40:AD40"/>
    <mergeCell ref="AC42:AD42"/>
    <mergeCell ref="AC44:AD44"/>
  </mergeCells>
  <conditionalFormatting sqref="N5 U5">
    <cfRule type="expression" priority="848" dxfId="2" stopIfTrue="1">
      <formula>$X$5=1</formula>
    </cfRule>
  </conditionalFormatting>
  <conditionalFormatting sqref="O5 V5">
    <cfRule type="expression" priority="847" dxfId="2" stopIfTrue="1">
      <formula>$X$5=2</formula>
    </cfRule>
  </conditionalFormatting>
  <conditionalFormatting sqref="P5 W5">
    <cfRule type="expression" priority="846" dxfId="2" stopIfTrue="1">
      <formula>$X$5=3</formula>
    </cfRule>
  </conditionalFormatting>
  <conditionalFormatting sqref="N6 U6">
    <cfRule type="expression" priority="845" dxfId="2" stopIfTrue="1">
      <formula>$X$6=1</formula>
    </cfRule>
  </conditionalFormatting>
  <conditionalFormatting sqref="O6 V6">
    <cfRule type="expression" priority="844" dxfId="2" stopIfTrue="1">
      <formula>$X$6=2</formula>
    </cfRule>
  </conditionalFormatting>
  <conditionalFormatting sqref="P6 W6">
    <cfRule type="expression" priority="843" dxfId="2" stopIfTrue="1">
      <formula>$X$6=3</formula>
    </cfRule>
  </conditionalFormatting>
  <conditionalFormatting sqref="N7 U7">
    <cfRule type="expression" priority="842" dxfId="2" stopIfTrue="1">
      <formula>$X$7=1</formula>
    </cfRule>
  </conditionalFormatting>
  <conditionalFormatting sqref="O7 V7">
    <cfRule type="expression" priority="841" dxfId="2" stopIfTrue="1">
      <formula>$X$7=2</formula>
    </cfRule>
  </conditionalFormatting>
  <conditionalFormatting sqref="P7 W7">
    <cfRule type="expression" priority="840" dxfId="2" stopIfTrue="1">
      <formula>$X$7=3</formula>
    </cfRule>
  </conditionalFormatting>
  <conditionalFormatting sqref="N9 U9">
    <cfRule type="expression" priority="839" dxfId="2" stopIfTrue="1">
      <formula>$X$9=1</formula>
    </cfRule>
  </conditionalFormatting>
  <conditionalFormatting sqref="O9 V9">
    <cfRule type="expression" priority="838" dxfId="2" stopIfTrue="1">
      <formula>$X$9=2</formula>
    </cfRule>
  </conditionalFormatting>
  <conditionalFormatting sqref="P9 W9">
    <cfRule type="expression" priority="837" dxfId="2" stopIfTrue="1">
      <formula>$X$9=3</formula>
    </cfRule>
  </conditionalFormatting>
  <conditionalFormatting sqref="N10 U10">
    <cfRule type="expression" priority="836" dxfId="2" stopIfTrue="1">
      <formula>$X$10=1</formula>
    </cfRule>
  </conditionalFormatting>
  <conditionalFormatting sqref="O10 V10">
    <cfRule type="expression" priority="835" dxfId="2" stopIfTrue="1">
      <formula>$X$10=2</formula>
    </cfRule>
  </conditionalFormatting>
  <conditionalFormatting sqref="P10 W10">
    <cfRule type="expression" priority="834" dxfId="2" stopIfTrue="1">
      <formula>$X$10=3</formula>
    </cfRule>
  </conditionalFormatting>
  <conditionalFormatting sqref="N11 U11">
    <cfRule type="expression" priority="833" dxfId="2" stopIfTrue="1">
      <formula>$X$11=1</formula>
    </cfRule>
  </conditionalFormatting>
  <conditionalFormatting sqref="O11 V11">
    <cfRule type="expression" priority="832" dxfId="2" stopIfTrue="1">
      <formula>$X$11=2</formula>
    </cfRule>
  </conditionalFormatting>
  <conditionalFormatting sqref="P11 W11">
    <cfRule type="expression" priority="831" dxfId="2" stopIfTrue="1">
      <formula>$X$11=3</formula>
    </cfRule>
  </conditionalFormatting>
  <conditionalFormatting sqref="N14 U14">
    <cfRule type="expression" priority="830" dxfId="2" stopIfTrue="1">
      <formula>$X$5=1</formula>
    </cfRule>
  </conditionalFormatting>
  <conditionalFormatting sqref="O14 V14">
    <cfRule type="expression" priority="829" dxfId="2" stopIfTrue="1">
      <formula>$X$5=2</formula>
    </cfRule>
  </conditionalFormatting>
  <conditionalFormatting sqref="P14 W14">
    <cfRule type="expression" priority="828" dxfId="2" stopIfTrue="1">
      <formula>$X$5=3</formula>
    </cfRule>
  </conditionalFormatting>
  <conditionalFormatting sqref="N15 U15">
    <cfRule type="expression" priority="827" dxfId="2" stopIfTrue="1">
      <formula>$X$6=1</formula>
    </cfRule>
  </conditionalFormatting>
  <conditionalFormatting sqref="O15 V15">
    <cfRule type="expression" priority="826" dxfId="2" stopIfTrue="1">
      <formula>$X$6=2</formula>
    </cfRule>
  </conditionalFormatting>
  <conditionalFormatting sqref="P15 W15">
    <cfRule type="expression" priority="825" dxfId="2" stopIfTrue="1">
      <formula>$X$6=3</formula>
    </cfRule>
  </conditionalFormatting>
  <conditionalFormatting sqref="N16 U16">
    <cfRule type="expression" priority="824" dxfId="2" stopIfTrue="1">
      <formula>$X$7=1</formula>
    </cfRule>
  </conditionalFormatting>
  <conditionalFormatting sqref="O16 V16">
    <cfRule type="expression" priority="823" dxfId="2" stopIfTrue="1">
      <formula>$X$7=2</formula>
    </cfRule>
  </conditionalFormatting>
  <conditionalFormatting sqref="P16 W16">
    <cfRule type="expression" priority="822" dxfId="2" stopIfTrue="1">
      <formula>$X$7=3</formula>
    </cfRule>
  </conditionalFormatting>
  <conditionalFormatting sqref="N18 U18">
    <cfRule type="expression" priority="821" dxfId="2" stopIfTrue="1">
      <formula>$X$9=1</formula>
    </cfRule>
  </conditionalFormatting>
  <conditionalFormatting sqref="O18 V18">
    <cfRule type="expression" priority="820" dxfId="2" stopIfTrue="1">
      <formula>$X$9=2</formula>
    </cfRule>
  </conditionalFormatting>
  <conditionalFormatting sqref="P18 W18">
    <cfRule type="expression" priority="819" dxfId="2" stopIfTrue="1">
      <formula>$X$9=3</formula>
    </cfRule>
  </conditionalFormatting>
  <conditionalFormatting sqref="N19 U19">
    <cfRule type="expression" priority="818" dxfId="2" stopIfTrue="1">
      <formula>$X$10=1</formula>
    </cfRule>
  </conditionalFormatting>
  <conditionalFormatting sqref="O19 V19">
    <cfRule type="expression" priority="817" dxfId="2" stopIfTrue="1">
      <formula>$X$10=2</formula>
    </cfRule>
  </conditionalFormatting>
  <conditionalFormatting sqref="P19 W19">
    <cfRule type="expression" priority="816" dxfId="2" stopIfTrue="1">
      <formula>$X$10=3</formula>
    </cfRule>
  </conditionalFormatting>
  <conditionalFormatting sqref="N20 U20">
    <cfRule type="expression" priority="815" dxfId="2" stopIfTrue="1">
      <formula>$X$11=1</formula>
    </cfRule>
  </conditionalFormatting>
  <conditionalFormatting sqref="O20 V20">
    <cfRule type="expression" priority="814" dxfId="2" stopIfTrue="1">
      <formula>$X$11=2</formula>
    </cfRule>
  </conditionalFormatting>
  <conditionalFormatting sqref="P20 W20">
    <cfRule type="expression" priority="813" dxfId="2" stopIfTrue="1">
      <formula>$X$11=3</formula>
    </cfRule>
  </conditionalFormatting>
  <conditionalFormatting sqref="N23 U23">
    <cfRule type="expression" priority="812" dxfId="2" stopIfTrue="1">
      <formula>$X$5=1</formula>
    </cfRule>
  </conditionalFormatting>
  <conditionalFormatting sqref="O23 V23">
    <cfRule type="expression" priority="811" dxfId="2" stopIfTrue="1">
      <formula>$X$5=2</formula>
    </cfRule>
  </conditionalFormatting>
  <conditionalFormatting sqref="P23 W23">
    <cfRule type="expression" priority="810" dxfId="2" stopIfTrue="1">
      <formula>$X$5=3</formula>
    </cfRule>
  </conditionalFormatting>
  <conditionalFormatting sqref="N24 U24">
    <cfRule type="expression" priority="809" dxfId="2" stopIfTrue="1">
      <formula>$X$6=1</formula>
    </cfRule>
  </conditionalFormatting>
  <conditionalFormatting sqref="O24 V24">
    <cfRule type="expression" priority="808" dxfId="2" stopIfTrue="1">
      <formula>$X$6=2</formula>
    </cfRule>
  </conditionalFormatting>
  <conditionalFormatting sqref="P24 W24">
    <cfRule type="expression" priority="807" dxfId="2" stopIfTrue="1">
      <formula>$X$6=3</formula>
    </cfRule>
  </conditionalFormatting>
  <conditionalFormatting sqref="N25 U25">
    <cfRule type="expression" priority="806" dxfId="2" stopIfTrue="1">
      <formula>$X$7=1</formula>
    </cfRule>
  </conditionalFormatting>
  <conditionalFormatting sqref="O25 V25">
    <cfRule type="expression" priority="805" dxfId="2" stopIfTrue="1">
      <formula>$X$7=2</formula>
    </cfRule>
  </conditionalFormatting>
  <conditionalFormatting sqref="P25 W25">
    <cfRule type="expression" priority="804" dxfId="2" stopIfTrue="1">
      <formula>$X$7=3</formula>
    </cfRule>
  </conditionalFormatting>
  <conditionalFormatting sqref="N27 U27">
    <cfRule type="expression" priority="803" dxfId="2" stopIfTrue="1">
      <formula>$X$9=1</formula>
    </cfRule>
  </conditionalFormatting>
  <conditionalFormatting sqref="O27 V27">
    <cfRule type="expression" priority="802" dxfId="2" stopIfTrue="1">
      <formula>$X$9=2</formula>
    </cfRule>
  </conditionalFormatting>
  <conditionalFormatting sqref="P27 W27">
    <cfRule type="expression" priority="801" dxfId="2" stopIfTrue="1">
      <formula>$X$9=3</formula>
    </cfRule>
  </conditionalFormatting>
  <conditionalFormatting sqref="N28 U28">
    <cfRule type="expression" priority="800" dxfId="2" stopIfTrue="1">
      <formula>$X$10=1</formula>
    </cfRule>
  </conditionalFormatting>
  <conditionalFormatting sqref="O28 V28">
    <cfRule type="expression" priority="799" dxfId="2" stopIfTrue="1">
      <formula>$X$10=2</formula>
    </cfRule>
  </conditionalFormatting>
  <conditionalFormatting sqref="P28 W28">
    <cfRule type="expression" priority="798" dxfId="2" stopIfTrue="1">
      <formula>$X$10=3</formula>
    </cfRule>
  </conditionalFormatting>
  <conditionalFormatting sqref="N29 U29">
    <cfRule type="expression" priority="797" dxfId="2" stopIfTrue="1">
      <formula>$X$11=1</formula>
    </cfRule>
  </conditionalFormatting>
  <conditionalFormatting sqref="O29 V29">
    <cfRule type="expression" priority="796" dxfId="2" stopIfTrue="1">
      <formula>$X$11=2</formula>
    </cfRule>
  </conditionalFormatting>
  <conditionalFormatting sqref="P29 W29">
    <cfRule type="expression" priority="795" dxfId="2" stopIfTrue="1">
      <formula>$X$11=3</formula>
    </cfRule>
  </conditionalFormatting>
  <conditionalFormatting sqref="N32 U32">
    <cfRule type="expression" priority="794" dxfId="2" stopIfTrue="1">
      <formula>$X$5=1</formula>
    </cfRule>
  </conditionalFormatting>
  <conditionalFormatting sqref="O32 V32">
    <cfRule type="expression" priority="793" dxfId="2" stopIfTrue="1">
      <formula>$X$5=2</formula>
    </cfRule>
  </conditionalFormatting>
  <conditionalFormatting sqref="P32 W32">
    <cfRule type="expression" priority="792" dxfId="2" stopIfTrue="1">
      <formula>$X$5=3</formula>
    </cfRule>
  </conditionalFormatting>
  <conditionalFormatting sqref="N33 U33">
    <cfRule type="expression" priority="791" dxfId="2" stopIfTrue="1">
      <formula>$X$6=1</formula>
    </cfRule>
  </conditionalFormatting>
  <conditionalFormatting sqref="O33 V33">
    <cfRule type="expression" priority="790" dxfId="2" stopIfTrue="1">
      <formula>$X$6=2</formula>
    </cfRule>
  </conditionalFormatting>
  <conditionalFormatting sqref="P33 W33">
    <cfRule type="expression" priority="789" dxfId="2" stopIfTrue="1">
      <formula>$X$6=3</formula>
    </cfRule>
  </conditionalFormatting>
  <conditionalFormatting sqref="N34 U34">
    <cfRule type="expression" priority="788" dxfId="2" stopIfTrue="1">
      <formula>$X$7=1</formula>
    </cfRule>
  </conditionalFormatting>
  <conditionalFormatting sqref="O34 V34">
    <cfRule type="expression" priority="787" dxfId="2" stopIfTrue="1">
      <formula>$X$7=2</formula>
    </cfRule>
  </conditionalFormatting>
  <conditionalFormatting sqref="P34 W34">
    <cfRule type="expression" priority="786" dxfId="2" stopIfTrue="1">
      <formula>$X$7=3</formula>
    </cfRule>
  </conditionalFormatting>
  <conditionalFormatting sqref="N36 U36">
    <cfRule type="expression" priority="785" dxfId="2" stopIfTrue="1">
      <formula>$X$9=1</formula>
    </cfRule>
  </conditionalFormatting>
  <conditionalFormatting sqref="O36 V36">
    <cfRule type="expression" priority="784" dxfId="2" stopIfTrue="1">
      <formula>$X$9=2</formula>
    </cfRule>
  </conditionalFormatting>
  <conditionalFormatting sqref="P36 W36">
    <cfRule type="expression" priority="783" dxfId="2" stopIfTrue="1">
      <formula>$X$9=3</formula>
    </cfRule>
  </conditionalFormatting>
  <conditionalFormatting sqref="N37 U37">
    <cfRule type="expression" priority="782" dxfId="2" stopIfTrue="1">
      <formula>$X$10=1</formula>
    </cfRule>
  </conditionalFormatting>
  <conditionalFormatting sqref="O37 V37">
    <cfRule type="expression" priority="781" dxfId="2" stopIfTrue="1">
      <formula>$X$10=2</formula>
    </cfRule>
  </conditionalFormatting>
  <conditionalFormatting sqref="P37 W37">
    <cfRule type="expression" priority="780" dxfId="2" stopIfTrue="1">
      <formula>$X$10=3</formula>
    </cfRule>
  </conditionalFormatting>
  <conditionalFormatting sqref="N38 U38">
    <cfRule type="expression" priority="779" dxfId="2" stopIfTrue="1">
      <formula>$X$11=1</formula>
    </cfRule>
  </conditionalFormatting>
  <conditionalFormatting sqref="O38 V38">
    <cfRule type="expression" priority="778" dxfId="2" stopIfTrue="1">
      <formula>$X$11=2</formula>
    </cfRule>
  </conditionalFormatting>
  <conditionalFormatting sqref="P38 W38">
    <cfRule type="expression" priority="777" dxfId="2" stopIfTrue="1">
      <formula>$X$11=3</formula>
    </cfRule>
  </conditionalFormatting>
  <conditionalFormatting sqref="N41 U41">
    <cfRule type="expression" priority="776" dxfId="2" stopIfTrue="1">
      <formula>$X$5=1</formula>
    </cfRule>
  </conditionalFormatting>
  <conditionalFormatting sqref="O41 V41">
    <cfRule type="expression" priority="775" dxfId="2" stopIfTrue="1">
      <formula>$X$5=2</formula>
    </cfRule>
  </conditionalFormatting>
  <conditionalFormatting sqref="P41 W41">
    <cfRule type="expression" priority="774" dxfId="2" stopIfTrue="1">
      <formula>$X$5=3</formula>
    </cfRule>
  </conditionalFormatting>
  <conditionalFormatting sqref="N42 U42">
    <cfRule type="expression" priority="773" dxfId="2" stopIfTrue="1">
      <formula>$X$6=1</formula>
    </cfRule>
  </conditionalFormatting>
  <conditionalFormatting sqref="O42 V42">
    <cfRule type="expression" priority="772" dxfId="2" stopIfTrue="1">
      <formula>$X$6=2</formula>
    </cfRule>
  </conditionalFormatting>
  <conditionalFormatting sqref="P42 W42">
    <cfRule type="expression" priority="771" dxfId="2" stopIfTrue="1">
      <formula>$X$6=3</formula>
    </cfRule>
  </conditionalFormatting>
  <conditionalFormatting sqref="N43 U43">
    <cfRule type="expression" priority="770" dxfId="2" stopIfTrue="1">
      <formula>$X$7=1</formula>
    </cfRule>
  </conditionalFormatting>
  <conditionalFormatting sqref="O43 V43">
    <cfRule type="expression" priority="769" dxfId="2" stopIfTrue="1">
      <formula>$X$7=2</formula>
    </cfRule>
  </conditionalFormatting>
  <conditionalFormatting sqref="P43 W43">
    <cfRule type="expression" priority="768" dxfId="2" stopIfTrue="1">
      <formula>$X$7=3</formula>
    </cfRule>
  </conditionalFormatting>
  <conditionalFormatting sqref="N45 U45">
    <cfRule type="expression" priority="767" dxfId="2" stopIfTrue="1">
      <formula>$X$9=1</formula>
    </cfRule>
  </conditionalFormatting>
  <conditionalFormatting sqref="O45 V45">
    <cfRule type="expression" priority="766" dxfId="2" stopIfTrue="1">
      <formula>$X$9=2</formula>
    </cfRule>
  </conditionalFormatting>
  <conditionalFormatting sqref="P45 W45">
    <cfRule type="expression" priority="765" dxfId="2" stopIfTrue="1">
      <formula>$X$9=3</formula>
    </cfRule>
  </conditionalFormatting>
  <conditionalFormatting sqref="N46 U46">
    <cfRule type="expression" priority="764" dxfId="2" stopIfTrue="1">
      <formula>$X$10=1</formula>
    </cfRule>
  </conditionalFormatting>
  <conditionalFormatting sqref="O46 V46">
    <cfRule type="expression" priority="763" dxfId="2" stopIfTrue="1">
      <formula>$X$10=2</formula>
    </cfRule>
  </conditionalFormatting>
  <conditionalFormatting sqref="P46 W46">
    <cfRule type="expression" priority="762" dxfId="2" stopIfTrue="1">
      <formula>$X$10=3</formula>
    </cfRule>
  </conditionalFormatting>
  <conditionalFormatting sqref="N47 U47">
    <cfRule type="expression" priority="761" dxfId="2" stopIfTrue="1">
      <formula>$X$11=1</formula>
    </cfRule>
  </conditionalFormatting>
  <conditionalFormatting sqref="O47 V47">
    <cfRule type="expression" priority="760" dxfId="2" stopIfTrue="1">
      <formula>$X$11=2</formula>
    </cfRule>
  </conditionalFormatting>
  <conditionalFormatting sqref="P47 W47">
    <cfRule type="expression" priority="759" dxfId="2" stopIfTrue="1">
      <formula>$X$11=3</formula>
    </cfRule>
  </conditionalFormatting>
  <conditionalFormatting sqref="N50 U50">
    <cfRule type="expression" priority="758" dxfId="2" stopIfTrue="1">
      <formula>$X$5=1</formula>
    </cfRule>
  </conditionalFormatting>
  <conditionalFormatting sqref="O50 V50">
    <cfRule type="expression" priority="757" dxfId="2" stopIfTrue="1">
      <formula>$X$5=2</formula>
    </cfRule>
  </conditionalFormatting>
  <conditionalFormatting sqref="P50 W50">
    <cfRule type="expression" priority="756" dxfId="2" stopIfTrue="1">
      <formula>$X$5=3</formula>
    </cfRule>
  </conditionalFormatting>
  <conditionalFormatting sqref="N51 U51">
    <cfRule type="expression" priority="755" dxfId="2" stopIfTrue="1">
      <formula>$X$6=1</formula>
    </cfRule>
  </conditionalFormatting>
  <conditionalFormatting sqref="O51 V51">
    <cfRule type="expression" priority="754" dxfId="2" stopIfTrue="1">
      <formula>$X$6=2</formula>
    </cfRule>
  </conditionalFormatting>
  <conditionalFormatting sqref="P51 W51">
    <cfRule type="expression" priority="753" dxfId="2" stopIfTrue="1">
      <formula>$X$6=3</formula>
    </cfRule>
  </conditionalFormatting>
  <conditionalFormatting sqref="N52 U52">
    <cfRule type="expression" priority="752" dxfId="2" stopIfTrue="1">
      <formula>$X$7=1</formula>
    </cfRule>
  </conditionalFormatting>
  <conditionalFormatting sqref="O52 V52">
    <cfRule type="expression" priority="751" dxfId="2" stopIfTrue="1">
      <formula>$X$7=2</formula>
    </cfRule>
  </conditionalFormatting>
  <conditionalFormatting sqref="P52 W52">
    <cfRule type="expression" priority="750" dxfId="2" stopIfTrue="1">
      <formula>$X$7=3</formula>
    </cfRule>
  </conditionalFormatting>
  <conditionalFormatting sqref="N54 U54">
    <cfRule type="expression" priority="749" dxfId="2" stopIfTrue="1">
      <formula>$X$9=1</formula>
    </cfRule>
  </conditionalFormatting>
  <conditionalFormatting sqref="O54 V54">
    <cfRule type="expression" priority="748" dxfId="2" stopIfTrue="1">
      <formula>$X$9=2</formula>
    </cfRule>
  </conditionalFormatting>
  <conditionalFormatting sqref="P54 W54">
    <cfRule type="expression" priority="747" dxfId="2" stopIfTrue="1">
      <formula>$X$9=3</formula>
    </cfRule>
  </conditionalFormatting>
  <conditionalFormatting sqref="N55 U55">
    <cfRule type="expression" priority="746" dxfId="2" stopIfTrue="1">
      <formula>$X$10=1</formula>
    </cfRule>
  </conditionalFormatting>
  <conditionalFormatting sqref="O55 V55">
    <cfRule type="expression" priority="745" dxfId="2" stopIfTrue="1">
      <formula>$X$10=2</formula>
    </cfRule>
  </conditionalFormatting>
  <conditionalFormatting sqref="P55 W55">
    <cfRule type="expression" priority="744" dxfId="2" stopIfTrue="1">
      <formula>$X$10=3</formula>
    </cfRule>
  </conditionalFormatting>
  <conditionalFormatting sqref="N56 U56">
    <cfRule type="expression" priority="743" dxfId="2" stopIfTrue="1">
      <formula>$X$11=1</formula>
    </cfRule>
  </conditionalFormatting>
  <conditionalFormatting sqref="O56 V56">
    <cfRule type="expression" priority="742" dxfId="2" stopIfTrue="1">
      <formula>$X$11=2</formula>
    </cfRule>
  </conditionalFormatting>
  <conditionalFormatting sqref="P56 W56">
    <cfRule type="expression" priority="741" dxfId="2" stopIfTrue="1">
      <formula>$X$11=3</formula>
    </cfRule>
  </conditionalFormatting>
  <conditionalFormatting sqref="N5 U5">
    <cfRule type="expression" priority="740" dxfId="2" stopIfTrue="1">
      <formula>$X$5=1</formula>
    </cfRule>
  </conditionalFormatting>
  <conditionalFormatting sqref="O5 V5">
    <cfRule type="expression" priority="739" dxfId="2" stopIfTrue="1">
      <formula>$X$5=2</formula>
    </cfRule>
  </conditionalFormatting>
  <conditionalFormatting sqref="P5 W5">
    <cfRule type="expression" priority="738" dxfId="2" stopIfTrue="1">
      <formula>$X$5=3</formula>
    </cfRule>
  </conditionalFormatting>
  <conditionalFormatting sqref="N6 U6">
    <cfRule type="expression" priority="737" dxfId="2" stopIfTrue="1">
      <formula>$X$6=1</formula>
    </cfRule>
  </conditionalFormatting>
  <conditionalFormatting sqref="O6 V6">
    <cfRule type="expression" priority="736" dxfId="2" stopIfTrue="1">
      <formula>$X$6=2</formula>
    </cfRule>
  </conditionalFormatting>
  <conditionalFormatting sqref="P6 W6">
    <cfRule type="expression" priority="735" dxfId="2" stopIfTrue="1">
      <formula>$X$6=3</formula>
    </cfRule>
  </conditionalFormatting>
  <conditionalFormatting sqref="N7 U7">
    <cfRule type="expression" priority="734" dxfId="2" stopIfTrue="1">
      <formula>$X$7=1</formula>
    </cfRule>
  </conditionalFormatting>
  <conditionalFormatting sqref="O7 V7">
    <cfRule type="expression" priority="733" dxfId="2" stopIfTrue="1">
      <formula>$X$7=2</formula>
    </cfRule>
  </conditionalFormatting>
  <conditionalFormatting sqref="P7 W7">
    <cfRule type="expression" priority="732" dxfId="2" stopIfTrue="1">
      <formula>$X$7=3</formula>
    </cfRule>
  </conditionalFormatting>
  <conditionalFormatting sqref="N9 U9">
    <cfRule type="expression" priority="731" dxfId="2" stopIfTrue="1">
      <formula>$X$9=1</formula>
    </cfRule>
  </conditionalFormatting>
  <conditionalFormatting sqref="O9 V9">
    <cfRule type="expression" priority="730" dxfId="2" stopIfTrue="1">
      <formula>$X$9=2</formula>
    </cfRule>
  </conditionalFormatting>
  <conditionalFormatting sqref="P9 W9">
    <cfRule type="expression" priority="729" dxfId="2" stopIfTrue="1">
      <formula>$X$9=3</formula>
    </cfRule>
  </conditionalFormatting>
  <conditionalFormatting sqref="N10 U10">
    <cfRule type="expression" priority="728" dxfId="2" stopIfTrue="1">
      <formula>$X$10=1</formula>
    </cfRule>
  </conditionalFormatting>
  <conditionalFormatting sqref="O10 V10">
    <cfRule type="expression" priority="727" dxfId="2" stopIfTrue="1">
      <formula>$X$10=2</formula>
    </cfRule>
  </conditionalFormatting>
  <conditionalFormatting sqref="P10 W10">
    <cfRule type="expression" priority="726" dxfId="2" stopIfTrue="1">
      <formula>$X$10=3</formula>
    </cfRule>
  </conditionalFormatting>
  <conditionalFormatting sqref="N11 U11">
    <cfRule type="expression" priority="725" dxfId="2" stopIfTrue="1">
      <formula>$X$11=1</formula>
    </cfRule>
  </conditionalFormatting>
  <conditionalFormatting sqref="O11 V11">
    <cfRule type="expression" priority="724" dxfId="2" stopIfTrue="1">
      <formula>$X$11=2</formula>
    </cfRule>
  </conditionalFormatting>
  <conditionalFormatting sqref="P11 W11">
    <cfRule type="expression" priority="723" dxfId="2" stopIfTrue="1">
      <formula>$X$11=3</formula>
    </cfRule>
  </conditionalFormatting>
  <conditionalFormatting sqref="N14 U14">
    <cfRule type="expression" priority="722" dxfId="2" stopIfTrue="1">
      <formula>$X$5=1</formula>
    </cfRule>
  </conditionalFormatting>
  <conditionalFormatting sqref="O14 V14">
    <cfRule type="expression" priority="721" dxfId="2" stopIfTrue="1">
      <formula>$X$5=2</formula>
    </cfRule>
  </conditionalFormatting>
  <conditionalFormatting sqref="P14 W14">
    <cfRule type="expression" priority="720" dxfId="2" stopIfTrue="1">
      <formula>$X$5=3</formula>
    </cfRule>
  </conditionalFormatting>
  <conditionalFormatting sqref="N15 U15">
    <cfRule type="expression" priority="719" dxfId="2" stopIfTrue="1">
      <formula>$X$6=1</formula>
    </cfRule>
  </conditionalFormatting>
  <conditionalFormatting sqref="O15 V15">
    <cfRule type="expression" priority="718" dxfId="2" stopIfTrue="1">
      <formula>$X$6=2</formula>
    </cfRule>
  </conditionalFormatting>
  <conditionalFormatting sqref="P15 W15">
    <cfRule type="expression" priority="717" dxfId="2" stopIfTrue="1">
      <formula>$X$6=3</formula>
    </cfRule>
  </conditionalFormatting>
  <conditionalFormatting sqref="N16 U16">
    <cfRule type="expression" priority="716" dxfId="2" stopIfTrue="1">
      <formula>$X$7=1</formula>
    </cfRule>
  </conditionalFormatting>
  <conditionalFormatting sqref="O16 V16">
    <cfRule type="expression" priority="715" dxfId="2" stopIfTrue="1">
      <formula>$X$7=2</formula>
    </cfRule>
  </conditionalFormatting>
  <conditionalFormatting sqref="P16 W16">
    <cfRule type="expression" priority="714" dxfId="2" stopIfTrue="1">
      <formula>$X$7=3</formula>
    </cfRule>
  </conditionalFormatting>
  <conditionalFormatting sqref="N18 U18">
    <cfRule type="expression" priority="713" dxfId="2" stopIfTrue="1">
      <formula>$X$9=1</formula>
    </cfRule>
  </conditionalFormatting>
  <conditionalFormatting sqref="O18 V18">
    <cfRule type="expression" priority="712" dxfId="2" stopIfTrue="1">
      <formula>$X$9=2</formula>
    </cfRule>
  </conditionalFormatting>
  <conditionalFormatting sqref="P18 W18">
    <cfRule type="expression" priority="711" dxfId="2" stopIfTrue="1">
      <formula>$X$9=3</formula>
    </cfRule>
  </conditionalFormatting>
  <conditionalFormatting sqref="N19 U19">
    <cfRule type="expression" priority="710" dxfId="2" stopIfTrue="1">
      <formula>$X$10=1</formula>
    </cfRule>
  </conditionalFormatting>
  <conditionalFormatting sqref="O19 V19">
    <cfRule type="expression" priority="709" dxfId="2" stopIfTrue="1">
      <formula>$X$10=2</formula>
    </cfRule>
  </conditionalFormatting>
  <conditionalFormatting sqref="P19 W19">
    <cfRule type="expression" priority="708" dxfId="2" stopIfTrue="1">
      <formula>$X$10=3</formula>
    </cfRule>
  </conditionalFormatting>
  <conditionalFormatting sqref="N20 U20">
    <cfRule type="expression" priority="707" dxfId="2" stopIfTrue="1">
      <formula>$X$11=1</formula>
    </cfRule>
  </conditionalFormatting>
  <conditionalFormatting sqref="O20 V20">
    <cfRule type="expression" priority="706" dxfId="2" stopIfTrue="1">
      <formula>$X$11=2</formula>
    </cfRule>
  </conditionalFormatting>
  <conditionalFormatting sqref="P20 W20">
    <cfRule type="expression" priority="705" dxfId="2" stopIfTrue="1">
      <formula>$X$11=3</formula>
    </cfRule>
  </conditionalFormatting>
  <conditionalFormatting sqref="N23 U23">
    <cfRule type="expression" priority="704" dxfId="2" stopIfTrue="1">
      <formula>$X$5=1</formula>
    </cfRule>
  </conditionalFormatting>
  <conditionalFormatting sqref="O23 V23">
    <cfRule type="expression" priority="703" dxfId="2" stopIfTrue="1">
      <formula>$X$5=2</formula>
    </cfRule>
  </conditionalFormatting>
  <conditionalFormatting sqref="P23 W23">
    <cfRule type="expression" priority="702" dxfId="2" stopIfTrue="1">
      <formula>$X$5=3</formula>
    </cfRule>
  </conditionalFormatting>
  <conditionalFormatting sqref="N24 U24">
    <cfRule type="expression" priority="701" dxfId="2" stopIfTrue="1">
      <formula>$X$6=1</formula>
    </cfRule>
  </conditionalFormatting>
  <conditionalFormatting sqref="O24 V24">
    <cfRule type="expression" priority="700" dxfId="2" stopIfTrue="1">
      <formula>$X$6=2</formula>
    </cfRule>
  </conditionalFormatting>
  <conditionalFormatting sqref="P24 W24">
    <cfRule type="expression" priority="699" dxfId="2" stopIfTrue="1">
      <formula>$X$6=3</formula>
    </cfRule>
  </conditionalFormatting>
  <conditionalFormatting sqref="N25 U25">
    <cfRule type="expression" priority="698" dxfId="2" stopIfTrue="1">
      <formula>$X$7=1</formula>
    </cfRule>
  </conditionalFormatting>
  <conditionalFormatting sqref="O25 V25">
    <cfRule type="expression" priority="697" dxfId="2" stopIfTrue="1">
      <formula>$X$7=2</formula>
    </cfRule>
  </conditionalFormatting>
  <conditionalFormatting sqref="P25 W25">
    <cfRule type="expression" priority="696" dxfId="2" stopIfTrue="1">
      <formula>$X$7=3</formula>
    </cfRule>
  </conditionalFormatting>
  <conditionalFormatting sqref="N27 U27">
    <cfRule type="expression" priority="695" dxfId="2" stopIfTrue="1">
      <formula>$X$9=1</formula>
    </cfRule>
  </conditionalFormatting>
  <conditionalFormatting sqref="O27 V27">
    <cfRule type="expression" priority="694" dxfId="2" stopIfTrue="1">
      <formula>$X$9=2</formula>
    </cfRule>
  </conditionalFormatting>
  <conditionalFormatting sqref="P27 W27">
    <cfRule type="expression" priority="693" dxfId="2" stopIfTrue="1">
      <formula>$X$9=3</formula>
    </cfRule>
  </conditionalFormatting>
  <conditionalFormatting sqref="N28 U28">
    <cfRule type="expression" priority="692" dxfId="2" stopIfTrue="1">
      <formula>$X$10=1</formula>
    </cfRule>
  </conditionalFormatting>
  <conditionalFormatting sqref="O28 V28">
    <cfRule type="expression" priority="691" dxfId="2" stopIfTrue="1">
      <formula>$X$10=2</formula>
    </cfRule>
  </conditionalFormatting>
  <conditionalFormatting sqref="P28 W28">
    <cfRule type="expression" priority="690" dxfId="2" stopIfTrue="1">
      <formula>$X$10=3</formula>
    </cfRule>
  </conditionalFormatting>
  <conditionalFormatting sqref="N29 U29">
    <cfRule type="expression" priority="689" dxfId="2" stopIfTrue="1">
      <formula>$X$11=1</formula>
    </cfRule>
  </conditionalFormatting>
  <conditionalFormatting sqref="O29 V29">
    <cfRule type="expression" priority="688" dxfId="2" stopIfTrue="1">
      <formula>$X$11=2</formula>
    </cfRule>
  </conditionalFormatting>
  <conditionalFormatting sqref="P29 W29">
    <cfRule type="expression" priority="687" dxfId="2" stopIfTrue="1">
      <formula>$X$11=3</formula>
    </cfRule>
  </conditionalFormatting>
  <conditionalFormatting sqref="N32 U32">
    <cfRule type="expression" priority="686" dxfId="2" stopIfTrue="1">
      <formula>$X$5=1</formula>
    </cfRule>
  </conditionalFormatting>
  <conditionalFormatting sqref="O32 V32">
    <cfRule type="expression" priority="685" dxfId="2" stopIfTrue="1">
      <formula>$X$5=2</formula>
    </cfRule>
  </conditionalFormatting>
  <conditionalFormatting sqref="P32 W32">
    <cfRule type="expression" priority="684" dxfId="2" stopIfTrue="1">
      <formula>$X$5=3</formula>
    </cfRule>
  </conditionalFormatting>
  <conditionalFormatting sqref="N33 U33">
    <cfRule type="expression" priority="683" dxfId="2" stopIfTrue="1">
      <formula>$X$6=1</formula>
    </cfRule>
  </conditionalFormatting>
  <conditionalFormatting sqref="O33 V33">
    <cfRule type="expression" priority="682" dxfId="2" stopIfTrue="1">
      <formula>$X$6=2</formula>
    </cfRule>
  </conditionalFormatting>
  <conditionalFormatting sqref="P33 W33">
    <cfRule type="expression" priority="681" dxfId="2" stopIfTrue="1">
      <formula>$X$6=3</formula>
    </cfRule>
  </conditionalFormatting>
  <conditionalFormatting sqref="N34 U34">
    <cfRule type="expression" priority="680" dxfId="2" stopIfTrue="1">
      <formula>$X$7=1</formula>
    </cfRule>
  </conditionalFormatting>
  <conditionalFormatting sqref="O34 V34">
    <cfRule type="expression" priority="679" dxfId="2" stopIfTrue="1">
      <formula>$X$7=2</formula>
    </cfRule>
  </conditionalFormatting>
  <conditionalFormatting sqref="P34 W34">
    <cfRule type="expression" priority="678" dxfId="2" stopIfTrue="1">
      <formula>$X$7=3</formula>
    </cfRule>
  </conditionalFormatting>
  <conditionalFormatting sqref="N36 U36">
    <cfRule type="expression" priority="677" dxfId="2" stopIfTrue="1">
      <formula>$X$9=1</formula>
    </cfRule>
  </conditionalFormatting>
  <conditionalFormatting sqref="O36 V36">
    <cfRule type="expression" priority="676" dxfId="2" stopIfTrue="1">
      <formula>$X$9=2</formula>
    </cfRule>
  </conditionalFormatting>
  <conditionalFormatting sqref="P36 W36">
    <cfRule type="expression" priority="675" dxfId="2" stopIfTrue="1">
      <formula>$X$9=3</formula>
    </cfRule>
  </conditionalFormatting>
  <conditionalFormatting sqref="N37 U37">
    <cfRule type="expression" priority="674" dxfId="2" stopIfTrue="1">
      <formula>$X$10=1</formula>
    </cfRule>
  </conditionalFormatting>
  <conditionalFormatting sqref="O37 V37">
    <cfRule type="expression" priority="673" dxfId="2" stopIfTrue="1">
      <formula>$X$10=2</formula>
    </cfRule>
  </conditionalFormatting>
  <conditionalFormatting sqref="P37 W37">
    <cfRule type="expression" priority="672" dxfId="2" stopIfTrue="1">
      <formula>$X$10=3</formula>
    </cfRule>
  </conditionalFormatting>
  <conditionalFormatting sqref="N38 U38">
    <cfRule type="expression" priority="671" dxfId="2" stopIfTrue="1">
      <formula>$X$11=1</formula>
    </cfRule>
  </conditionalFormatting>
  <conditionalFormatting sqref="O38 V38">
    <cfRule type="expression" priority="670" dxfId="2" stopIfTrue="1">
      <formula>$X$11=2</formula>
    </cfRule>
  </conditionalFormatting>
  <conditionalFormatting sqref="P38 W38">
    <cfRule type="expression" priority="669" dxfId="2" stopIfTrue="1">
      <formula>$X$11=3</formula>
    </cfRule>
  </conditionalFormatting>
  <conditionalFormatting sqref="N41 U41">
    <cfRule type="expression" priority="668" dxfId="2" stopIfTrue="1">
      <formula>$X$5=1</formula>
    </cfRule>
  </conditionalFormatting>
  <conditionalFormatting sqref="O41 V41">
    <cfRule type="expression" priority="667" dxfId="2" stopIfTrue="1">
      <formula>$X$5=2</formula>
    </cfRule>
  </conditionalFormatting>
  <conditionalFormatting sqref="P41 W41">
    <cfRule type="expression" priority="666" dxfId="2" stopIfTrue="1">
      <formula>$X$5=3</formula>
    </cfRule>
  </conditionalFormatting>
  <conditionalFormatting sqref="N42 U42">
    <cfRule type="expression" priority="665" dxfId="2" stopIfTrue="1">
      <formula>$X$6=1</formula>
    </cfRule>
  </conditionalFormatting>
  <conditionalFormatting sqref="O42 V42">
    <cfRule type="expression" priority="664" dxfId="2" stopIfTrue="1">
      <formula>$X$6=2</formula>
    </cfRule>
  </conditionalFormatting>
  <conditionalFormatting sqref="P42 W42">
    <cfRule type="expression" priority="663" dxfId="2" stopIfTrue="1">
      <formula>$X$6=3</formula>
    </cfRule>
  </conditionalFormatting>
  <conditionalFormatting sqref="N43 U43">
    <cfRule type="expression" priority="662" dxfId="2" stopIfTrue="1">
      <formula>$X$7=1</formula>
    </cfRule>
  </conditionalFormatting>
  <conditionalFormatting sqref="O43 V43">
    <cfRule type="expression" priority="661" dxfId="2" stopIfTrue="1">
      <formula>$X$7=2</formula>
    </cfRule>
  </conditionalFormatting>
  <conditionalFormatting sqref="P43 W43">
    <cfRule type="expression" priority="660" dxfId="2" stopIfTrue="1">
      <formula>$X$7=3</formula>
    </cfRule>
  </conditionalFormatting>
  <conditionalFormatting sqref="N45 U45">
    <cfRule type="expression" priority="659" dxfId="2" stopIfTrue="1">
      <formula>$X$9=1</formula>
    </cfRule>
  </conditionalFormatting>
  <conditionalFormatting sqref="O45 V45">
    <cfRule type="expression" priority="658" dxfId="2" stopIfTrue="1">
      <formula>$X$9=2</formula>
    </cfRule>
  </conditionalFormatting>
  <conditionalFormatting sqref="P45 W45">
    <cfRule type="expression" priority="657" dxfId="2" stopIfTrue="1">
      <formula>$X$9=3</formula>
    </cfRule>
  </conditionalFormatting>
  <conditionalFormatting sqref="N46 U46">
    <cfRule type="expression" priority="656" dxfId="2" stopIfTrue="1">
      <formula>$X$10=1</formula>
    </cfRule>
  </conditionalFormatting>
  <conditionalFormatting sqref="O46 V46">
    <cfRule type="expression" priority="655" dxfId="2" stopIfTrue="1">
      <formula>$X$10=2</formula>
    </cfRule>
  </conditionalFormatting>
  <conditionalFormatting sqref="P46 W46">
    <cfRule type="expression" priority="654" dxfId="2" stopIfTrue="1">
      <formula>$X$10=3</formula>
    </cfRule>
  </conditionalFormatting>
  <conditionalFormatting sqref="N47 U47">
    <cfRule type="expression" priority="653" dxfId="2" stopIfTrue="1">
      <formula>$X$11=1</formula>
    </cfRule>
  </conditionalFormatting>
  <conditionalFormatting sqref="O47 V47">
    <cfRule type="expression" priority="652" dxfId="2" stopIfTrue="1">
      <formula>$X$11=2</formula>
    </cfRule>
  </conditionalFormatting>
  <conditionalFormatting sqref="P47 W47">
    <cfRule type="expression" priority="651" dxfId="2" stopIfTrue="1">
      <formula>$X$11=3</formula>
    </cfRule>
  </conditionalFormatting>
  <conditionalFormatting sqref="N50 U50">
    <cfRule type="expression" priority="650" dxfId="2" stopIfTrue="1">
      <formula>$X$5=1</formula>
    </cfRule>
  </conditionalFormatting>
  <conditionalFormatting sqref="O50 V50">
    <cfRule type="expression" priority="649" dxfId="2" stopIfTrue="1">
      <formula>$X$5=2</formula>
    </cfRule>
  </conditionalFormatting>
  <conditionalFormatting sqref="P50 W50">
    <cfRule type="expression" priority="648" dxfId="2" stopIfTrue="1">
      <formula>$X$5=3</formula>
    </cfRule>
  </conditionalFormatting>
  <conditionalFormatting sqref="N51 U51">
    <cfRule type="expression" priority="647" dxfId="2" stopIfTrue="1">
      <formula>$X$6=1</formula>
    </cfRule>
  </conditionalFormatting>
  <conditionalFormatting sqref="O51 V51">
    <cfRule type="expression" priority="646" dxfId="2" stopIfTrue="1">
      <formula>$X$6=2</formula>
    </cfRule>
  </conditionalFormatting>
  <conditionalFormatting sqref="P51 W51">
    <cfRule type="expression" priority="645" dxfId="2" stopIfTrue="1">
      <formula>$X$6=3</formula>
    </cfRule>
  </conditionalFormatting>
  <conditionalFormatting sqref="N52 U52">
    <cfRule type="expression" priority="644" dxfId="2" stopIfTrue="1">
      <formula>$X$7=1</formula>
    </cfRule>
  </conditionalFormatting>
  <conditionalFormatting sqref="O52 V52">
    <cfRule type="expression" priority="643" dxfId="2" stopIfTrue="1">
      <formula>$X$7=2</formula>
    </cfRule>
  </conditionalFormatting>
  <conditionalFormatting sqref="P52 W52">
    <cfRule type="expression" priority="642" dxfId="2" stopIfTrue="1">
      <formula>$X$7=3</formula>
    </cfRule>
  </conditionalFormatting>
  <conditionalFormatting sqref="N54 U54">
    <cfRule type="expression" priority="641" dxfId="2" stopIfTrue="1">
      <formula>$X$9=1</formula>
    </cfRule>
  </conditionalFormatting>
  <conditionalFormatting sqref="O54 V54">
    <cfRule type="expression" priority="640" dxfId="2" stopIfTrue="1">
      <formula>$X$9=2</formula>
    </cfRule>
  </conditionalFormatting>
  <conditionalFormatting sqref="P54 W54">
    <cfRule type="expression" priority="639" dxfId="2" stopIfTrue="1">
      <formula>$X$9=3</formula>
    </cfRule>
  </conditionalFormatting>
  <conditionalFormatting sqref="N55 U55">
    <cfRule type="expression" priority="638" dxfId="2" stopIfTrue="1">
      <formula>$X$10=1</formula>
    </cfRule>
  </conditionalFormatting>
  <conditionalFormatting sqref="O55 V55">
    <cfRule type="expression" priority="637" dxfId="2" stopIfTrue="1">
      <formula>$X$10=2</formula>
    </cfRule>
  </conditionalFormatting>
  <conditionalFormatting sqref="P55 W55">
    <cfRule type="expression" priority="636" dxfId="2" stopIfTrue="1">
      <formula>$X$10=3</formula>
    </cfRule>
  </conditionalFormatting>
  <conditionalFormatting sqref="N56 U56">
    <cfRule type="expression" priority="635" dxfId="2" stopIfTrue="1">
      <formula>$X$11=1</formula>
    </cfRule>
  </conditionalFormatting>
  <conditionalFormatting sqref="O56 V56">
    <cfRule type="expression" priority="634" dxfId="2" stopIfTrue="1">
      <formula>$X$11=2</formula>
    </cfRule>
  </conditionalFormatting>
  <conditionalFormatting sqref="P56 W56">
    <cfRule type="expression" priority="633" dxfId="2" stopIfTrue="1">
      <formula>$X$11=3</formula>
    </cfRule>
  </conditionalFormatting>
  <conditionalFormatting sqref="N5 U5">
    <cfRule type="expression" priority="632" dxfId="2" stopIfTrue="1">
      <formula>$X$5=1</formula>
    </cfRule>
  </conditionalFormatting>
  <conditionalFormatting sqref="O5 V5">
    <cfRule type="expression" priority="631" dxfId="2" stopIfTrue="1">
      <formula>$X$5=2</formula>
    </cfRule>
  </conditionalFormatting>
  <conditionalFormatting sqref="P5 W5">
    <cfRule type="expression" priority="630" dxfId="2" stopIfTrue="1">
      <formula>$X$5=3</formula>
    </cfRule>
  </conditionalFormatting>
  <conditionalFormatting sqref="N6 U6">
    <cfRule type="expression" priority="629" dxfId="2" stopIfTrue="1">
      <formula>$X$6=1</formula>
    </cfRule>
  </conditionalFormatting>
  <conditionalFormatting sqref="O6 V6">
    <cfRule type="expression" priority="628" dxfId="2" stopIfTrue="1">
      <formula>$X$6=2</formula>
    </cfRule>
  </conditionalFormatting>
  <conditionalFormatting sqref="P6 W6">
    <cfRule type="expression" priority="627" dxfId="2" stopIfTrue="1">
      <formula>$X$6=3</formula>
    </cfRule>
  </conditionalFormatting>
  <conditionalFormatting sqref="N7 U7">
    <cfRule type="expression" priority="626" dxfId="2" stopIfTrue="1">
      <formula>$X$7=1</formula>
    </cfRule>
  </conditionalFormatting>
  <conditionalFormatting sqref="O7 V7">
    <cfRule type="expression" priority="625" dxfId="2" stopIfTrue="1">
      <formula>$X$7=2</formula>
    </cfRule>
  </conditionalFormatting>
  <conditionalFormatting sqref="P7 W7">
    <cfRule type="expression" priority="624" dxfId="2" stopIfTrue="1">
      <formula>$X$7=3</formula>
    </cfRule>
  </conditionalFormatting>
  <conditionalFormatting sqref="N9 U9">
    <cfRule type="expression" priority="623" dxfId="2" stopIfTrue="1">
      <formula>$X$9=1</formula>
    </cfRule>
  </conditionalFormatting>
  <conditionalFormatting sqref="O9 V9">
    <cfRule type="expression" priority="622" dxfId="2" stopIfTrue="1">
      <formula>$X$9=2</formula>
    </cfRule>
  </conditionalFormatting>
  <conditionalFormatting sqref="P9 W9">
    <cfRule type="expression" priority="621" dxfId="2" stopIfTrue="1">
      <formula>$X$9=3</formula>
    </cfRule>
  </conditionalFormatting>
  <conditionalFormatting sqref="N10 U10">
    <cfRule type="expression" priority="620" dxfId="2" stopIfTrue="1">
      <formula>$X$10=1</formula>
    </cfRule>
  </conditionalFormatting>
  <conditionalFormatting sqref="O10 V10">
    <cfRule type="expression" priority="619" dxfId="2" stopIfTrue="1">
      <formula>$X$10=2</formula>
    </cfRule>
  </conditionalFormatting>
  <conditionalFormatting sqref="P10 W10">
    <cfRule type="expression" priority="618" dxfId="2" stopIfTrue="1">
      <formula>$X$10=3</formula>
    </cfRule>
  </conditionalFormatting>
  <conditionalFormatting sqref="N11 U11">
    <cfRule type="expression" priority="617" dxfId="2" stopIfTrue="1">
      <formula>$X$11=1</formula>
    </cfRule>
  </conditionalFormatting>
  <conditionalFormatting sqref="O11 V11">
    <cfRule type="expression" priority="616" dxfId="2" stopIfTrue="1">
      <formula>$X$11=2</formula>
    </cfRule>
  </conditionalFormatting>
  <conditionalFormatting sqref="P11 W11">
    <cfRule type="expression" priority="615" dxfId="2" stopIfTrue="1">
      <formula>$X$11=3</formula>
    </cfRule>
  </conditionalFormatting>
  <conditionalFormatting sqref="N14 U14">
    <cfRule type="expression" priority="614" dxfId="2" stopIfTrue="1">
      <formula>$X$5=1</formula>
    </cfRule>
  </conditionalFormatting>
  <conditionalFormatting sqref="O14 V14">
    <cfRule type="expression" priority="613" dxfId="2" stopIfTrue="1">
      <formula>$X$5=2</formula>
    </cfRule>
  </conditionalFormatting>
  <conditionalFormatting sqref="P14 W14">
    <cfRule type="expression" priority="612" dxfId="2" stopIfTrue="1">
      <formula>$X$5=3</formula>
    </cfRule>
  </conditionalFormatting>
  <conditionalFormatting sqref="N15 U15">
    <cfRule type="expression" priority="611" dxfId="2" stopIfTrue="1">
      <formula>$X$6=1</formula>
    </cfRule>
  </conditionalFormatting>
  <conditionalFormatting sqref="O15 V15">
    <cfRule type="expression" priority="610" dxfId="2" stopIfTrue="1">
      <formula>$X$6=2</formula>
    </cfRule>
  </conditionalFormatting>
  <conditionalFormatting sqref="P15 W15">
    <cfRule type="expression" priority="609" dxfId="2" stopIfTrue="1">
      <formula>$X$6=3</formula>
    </cfRule>
  </conditionalFormatting>
  <conditionalFormatting sqref="N16 U16">
    <cfRule type="expression" priority="608" dxfId="2" stopIfTrue="1">
      <formula>$X$7=1</formula>
    </cfRule>
  </conditionalFormatting>
  <conditionalFormatting sqref="O16 V16">
    <cfRule type="expression" priority="607" dxfId="2" stopIfTrue="1">
      <formula>$X$7=2</formula>
    </cfRule>
  </conditionalFormatting>
  <conditionalFormatting sqref="P16 W16">
    <cfRule type="expression" priority="606" dxfId="2" stopIfTrue="1">
      <formula>$X$7=3</formula>
    </cfRule>
  </conditionalFormatting>
  <conditionalFormatting sqref="N18 U18">
    <cfRule type="expression" priority="605" dxfId="2" stopIfTrue="1">
      <formula>$X$9=1</formula>
    </cfRule>
  </conditionalFormatting>
  <conditionalFormatting sqref="O18 V18">
    <cfRule type="expression" priority="604" dxfId="2" stopIfTrue="1">
      <formula>$X$9=2</formula>
    </cfRule>
  </conditionalFormatting>
  <conditionalFormatting sqref="P18 W18">
    <cfRule type="expression" priority="603" dxfId="2" stopIfTrue="1">
      <formula>$X$9=3</formula>
    </cfRule>
  </conditionalFormatting>
  <conditionalFormatting sqref="N19 U19">
    <cfRule type="expression" priority="602" dxfId="2" stopIfTrue="1">
      <formula>$X$10=1</formula>
    </cfRule>
  </conditionalFormatting>
  <conditionalFormatting sqref="O19 V19">
    <cfRule type="expression" priority="601" dxfId="2" stopIfTrue="1">
      <formula>$X$10=2</formula>
    </cfRule>
  </conditionalFormatting>
  <conditionalFormatting sqref="P19 W19">
    <cfRule type="expression" priority="600" dxfId="2" stopIfTrue="1">
      <formula>$X$10=3</formula>
    </cfRule>
  </conditionalFormatting>
  <conditionalFormatting sqref="N20 U20">
    <cfRule type="expression" priority="599" dxfId="2" stopIfTrue="1">
      <formula>$X$11=1</formula>
    </cfRule>
  </conditionalFormatting>
  <conditionalFormatting sqref="O20 V20">
    <cfRule type="expression" priority="598" dxfId="2" stopIfTrue="1">
      <formula>$X$11=2</formula>
    </cfRule>
  </conditionalFormatting>
  <conditionalFormatting sqref="P20 W20">
    <cfRule type="expression" priority="597" dxfId="2" stopIfTrue="1">
      <formula>$X$11=3</formula>
    </cfRule>
  </conditionalFormatting>
  <conditionalFormatting sqref="N23 U23">
    <cfRule type="expression" priority="596" dxfId="2" stopIfTrue="1">
      <formula>$X$5=1</formula>
    </cfRule>
  </conditionalFormatting>
  <conditionalFormatting sqref="O23 V23">
    <cfRule type="expression" priority="595" dxfId="2" stopIfTrue="1">
      <formula>$X$5=2</formula>
    </cfRule>
  </conditionalFormatting>
  <conditionalFormatting sqref="P23 W23">
    <cfRule type="expression" priority="594" dxfId="2" stopIfTrue="1">
      <formula>$X$5=3</formula>
    </cfRule>
  </conditionalFormatting>
  <conditionalFormatting sqref="N24 U24">
    <cfRule type="expression" priority="593" dxfId="2" stopIfTrue="1">
      <formula>$X$6=1</formula>
    </cfRule>
  </conditionalFormatting>
  <conditionalFormatting sqref="O24 V24">
    <cfRule type="expression" priority="592" dxfId="2" stopIfTrue="1">
      <formula>$X$6=2</formula>
    </cfRule>
  </conditionalFormatting>
  <conditionalFormatting sqref="P24 W24">
    <cfRule type="expression" priority="591" dxfId="2" stopIfTrue="1">
      <formula>$X$6=3</formula>
    </cfRule>
  </conditionalFormatting>
  <conditionalFormatting sqref="N25 U25">
    <cfRule type="expression" priority="590" dxfId="2" stopIfTrue="1">
      <formula>$X$7=1</formula>
    </cfRule>
  </conditionalFormatting>
  <conditionalFormatting sqref="O25 V25">
    <cfRule type="expression" priority="589" dxfId="2" stopIfTrue="1">
      <formula>$X$7=2</formula>
    </cfRule>
  </conditionalFormatting>
  <conditionalFormatting sqref="P25 W25">
    <cfRule type="expression" priority="588" dxfId="2" stopIfTrue="1">
      <formula>$X$7=3</formula>
    </cfRule>
  </conditionalFormatting>
  <conditionalFormatting sqref="N27 U27">
    <cfRule type="expression" priority="587" dxfId="2" stopIfTrue="1">
      <formula>$X$9=1</formula>
    </cfRule>
  </conditionalFormatting>
  <conditionalFormatting sqref="O27 V27">
    <cfRule type="expression" priority="586" dxfId="2" stopIfTrue="1">
      <formula>$X$9=2</formula>
    </cfRule>
  </conditionalFormatting>
  <conditionalFormatting sqref="P27 W27">
    <cfRule type="expression" priority="585" dxfId="2" stopIfTrue="1">
      <formula>$X$9=3</formula>
    </cfRule>
  </conditionalFormatting>
  <conditionalFormatting sqref="N28 U28">
    <cfRule type="expression" priority="584" dxfId="2" stopIfTrue="1">
      <formula>$X$10=1</formula>
    </cfRule>
  </conditionalFormatting>
  <conditionalFormatting sqref="O28 V28">
    <cfRule type="expression" priority="583" dxfId="2" stopIfTrue="1">
      <formula>$X$10=2</formula>
    </cfRule>
  </conditionalFormatting>
  <conditionalFormatting sqref="P28 W28">
    <cfRule type="expression" priority="582" dxfId="2" stopIfTrue="1">
      <formula>$X$10=3</formula>
    </cfRule>
  </conditionalFormatting>
  <conditionalFormatting sqref="N29 U29">
    <cfRule type="expression" priority="581" dxfId="2" stopIfTrue="1">
      <formula>$X$11=1</formula>
    </cfRule>
  </conditionalFormatting>
  <conditionalFormatting sqref="O29 V29">
    <cfRule type="expression" priority="580" dxfId="2" stopIfTrue="1">
      <formula>$X$11=2</formula>
    </cfRule>
  </conditionalFormatting>
  <conditionalFormatting sqref="P29 W29">
    <cfRule type="expression" priority="579" dxfId="2" stopIfTrue="1">
      <formula>$X$11=3</formula>
    </cfRule>
  </conditionalFormatting>
  <conditionalFormatting sqref="N32 U32">
    <cfRule type="expression" priority="578" dxfId="2" stopIfTrue="1">
      <formula>$X$5=1</formula>
    </cfRule>
  </conditionalFormatting>
  <conditionalFormatting sqref="O32 V32">
    <cfRule type="expression" priority="577" dxfId="2" stopIfTrue="1">
      <formula>$X$5=2</formula>
    </cfRule>
  </conditionalFormatting>
  <conditionalFormatting sqref="P32 W32">
    <cfRule type="expression" priority="576" dxfId="2" stopIfTrue="1">
      <formula>$X$5=3</formula>
    </cfRule>
  </conditionalFormatting>
  <conditionalFormatting sqref="N33 U33">
    <cfRule type="expression" priority="575" dxfId="2" stopIfTrue="1">
      <formula>$X$6=1</formula>
    </cfRule>
  </conditionalFormatting>
  <conditionalFormatting sqref="O33 V33">
    <cfRule type="expression" priority="574" dxfId="2" stopIfTrue="1">
      <formula>$X$6=2</formula>
    </cfRule>
  </conditionalFormatting>
  <conditionalFormatting sqref="P33 W33">
    <cfRule type="expression" priority="573" dxfId="2" stopIfTrue="1">
      <formula>$X$6=3</formula>
    </cfRule>
  </conditionalFormatting>
  <conditionalFormatting sqref="N34 U34">
    <cfRule type="expression" priority="572" dxfId="2" stopIfTrue="1">
      <formula>$X$7=1</formula>
    </cfRule>
  </conditionalFormatting>
  <conditionalFormatting sqref="O34 V34">
    <cfRule type="expression" priority="571" dxfId="2" stopIfTrue="1">
      <formula>$X$7=2</formula>
    </cfRule>
  </conditionalFormatting>
  <conditionalFormatting sqref="P34 W34">
    <cfRule type="expression" priority="570" dxfId="2" stopIfTrue="1">
      <formula>$X$7=3</formula>
    </cfRule>
  </conditionalFormatting>
  <conditionalFormatting sqref="N36 U36">
    <cfRule type="expression" priority="569" dxfId="2" stopIfTrue="1">
      <formula>$X$9=1</formula>
    </cfRule>
  </conditionalFormatting>
  <conditionalFormatting sqref="O36 V36">
    <cfRule type="expression" priority="568" dxfId="2" stopIfTrue="1">
      <formula>$X$9=2</formula>
    </cfRule>
  </conditionalFormatting>
  <conditionalFormatting sqref="P36 W36">
    <cfRule type="expression" priority="567" dxfId="2" stopIfTrue="1">
      <formula>$X$9=3</formula>
    </cfRule>
  </conditionalFormatting>
  <conditionalFormatting sqref="N37 U37">
    <cfRule type="expression" priority="566" dxfId="2" stopIfTrue="1">
      <formula>$X$10=1</formula>
    </cfRule>
  </conditionalFormatting>
  <conditionalFormatting sqref="O37 V37">
    <cfRule type="expression" priority="565" dxfId="2" stopIfTrue="1">
      <formula>$X$10=2</formula>
    </cfRule>
  </conditionalFormatting>
  <conditionalFormatting sqref="P37 W37">
    <cfRule type="expression" priority="564" dxfId="2" stopIfTrue="1">
      <formula>$X$10=3</formula>
    </cfRule>
  </conditionalFormatting>
  <conditionalFormatting sqref="N38 U38">
    <cfRule type="expression" priority="563" dxfId="2" stopIfTrue="1">
      <formula>$X$11=1</formula>
    </cfRule>
  </conditionalFormatting>
  <conditionalFormatting sqref="O38 V38">
    <cfRule type="expression" priority="562" dxfId="2" stopIfTrue="1">
      <formula>$X$11=2</formula>
    </cfRule>
  </conditionalFormatting>
  <conditionalFormatting sqref="P38 W38">
    <cfRule type="expression" priority="561" dxfId="2" stopIfTrue="1">
      <formula>$X$11=3</formula>
    </cfRule>
  </conditionalFormatting>
  <conditionalFormatting sqref="N41 U41">
    <cfRule type="expression" priority="560" dxfId="2" stopIfTrue="1">
      <formula>$X$5=1</formula>
    </cfRule>
  </conditionalFormatting>
  <conditionalFormatting sqref="O41 V41">
    <cfRule type="expression" priority="559" dxfId="2" stopIfTrue="1">
      <formula>$X$5=2</formula>
    </cfRule>
  </conditionalFormatting>
  <conditionalFormatting sqref="P41 W41">
    <cfRule type="expression" priority="558" dxfId="2" stopIfTrue="1">
      <formula>$X$5=3</formula>
    </cfRule>
  </conditionalFormatting>
  <conditionalFormatting sqref="N42 U42">
    <cfRule type="expression" priority="557" dxfId="2" stopIfTrue="1">
      <formula>$X$6=1</formula>
    </cfRule>
  </conditionalFormatting>
  <conditionalFormatting sqref="O42 V42">
    <cfRule type="expression" priority="556" dxfId="2" stopIfTrue="1">
      <formula>$X$6=2</formula>
    </cfRule>
  </conditionalFormatting>
  <conditionalFormatting sqref="P42 W42">
    <cfRule type="expression" priority="555" dxfId="2" stopIfTrue="1">
      <formula>$X$6=3</formula>
    </cfRule>
  </conditionalFormatting>
  <conditionalFormatting sqref="N43 U43">
    <cfRule type="expression" priority="554" dxfId="2" stopIfTrue="1">
      <formula>$X$7=1</formula>
    </cfRule>
  </conditionalFormatting>
  <conditionalFormatting sqref="O43 V43">
    <cfRule type="expression" priority="553" dxfId="2" stopIfTrue="1">
      <formula>$X$7=2</formula>
    </cfRule>
  </conditionalFormatting>
  <conditionalFormatting sqref="P43 W43">
    <cfRule type="expression" priority="552" dxfId="2" stopIfTrue="1">
      <formula>$X$7=3</formula>
    </cfRule>
  </conditionalFormatting>
  <conditionalFormatting sqref="N45 U45">
    <cfRule type="expression" priority="551" dxfId="2" stopIfTrue="1">
      <formula>$X$9=1</formula>
    </cfRule>
  </conditionalFormatting>
  <conditionalFormatting sqref="O45 V45">
    <cfRule type="expression" priority="550" dxfId="2" stopIfTrue="1">
      <formula>$X$9=2</formula>
    </cfRule>
  </conditionalFormatting>
  <conditionalFormatting sqref="P45 W45">
    <cfRule type="expression" priority="549" dxfId="2" stopIfTrue="1">
      <formula>$X$9=3</formula>
    </cfRule>
  </conditionalFormatting>
  <conditionalFormatting sqref="N46 U46">
    <cfRule type="expression" priority="548" dxfId="2" stopIfTrue="1">
      <formula>$X$10=1</formula>
    </cfRule>
  </conditionalFormatting>
  <conditionalFormatting sqref="O46 V46">
    <cfRule type="expression" priority="547" dxfId="2" stopIfTrue="1">
      <formula>$X$10=2</formula>
    </cfRule>
  </conditionalFormatting>
  <conditionalFormatting sqref="P46 W46">
    <cfRule type="expression" priority="546" dxfId="2" stopIfTrue="1">
      <formula>$X$10=3</formula>
    </cfRule>
  </conditionalFormatting>
  <conditionalFormatting sqref="N47 U47">
    <cfRule type="expression" priority="545" dxfId="2" stopIfTrue="1">
      <formula>$X$11=1</formula>
    </cfRule>
  </conditionalFormatting>
  <conditionalFormatting sqref="O47 V47">
    <cfRule type="expression" priority="544" dxfId="2" stopIfTrue="1">
      <formula>$X$11=2</formula>
    </cfRule>
  </conditionalFormatting>
  <conditionalFormatting sqref="P47 W47">
    <cfRule type="expression" priority="543" dxfId="2" stopIfTrue="1">
      <formula>$X$11=3</formula>
    </cfRule>
  </conditionalFormatting>
  <conditionalFormatting sqref="N50 U50">
    <cfRule type="expression" priority="542" dxfId="2" stopIfTrue="1">
      <formula>$X$5=1</formula>
    </cfRule>
  </conditionalFormatting>
  <conditionalFormatting sqref="O50 V50">
    <cfRule type="expression" priority="541" dxfId="2" stopIfTrue="1">
      <formula>$X$5=2</formula>
    </cfRule>
  </conditionalFormatting>
  <conditionalFormatting sqref="P50 W50">
    <cfRule type="expression" priority="540" dxfId="2" stopIfTrue="1">
      <formula>$X$5=3</formula>
    </cfRule>
  </conditionalFormatting>
  <conditionalFormatting sqref="N51 U51">
    <cfRule type="expression" priority="539" dxfId="2" stopIfTrue="1">
      <formula>$X$6=1</formula>
    </cfRule>
  </conditionalFormatting>
  <conditionalFormatting sqref="O51 V51">
    <cfRule type="expression" priority="538" dxfId="2" stopIfTrue="1">
      <formula>$X$6=2</formula>
    </cfRule>
  </conditionalFormatting>
  <conditionalFormatting sqref="P51 W51">
    <cfRule type="expression" priority="537" dxfId="2" stopIfTrue="1">
      <formula>$X$6=3</formula>
    </cfRule>
  </conditionalFormatting>
  <conditionalFormatting sqref="N52 U52">
    <cfRule type="expression" priority="536" dxfId="2" stopIfTrue="1">
      <formula>$X$7=1</formula>
    </cfRule>
  </conditionalFormatting>
  <conditionalFormatting sqref="O52 V52">
    <cfRule type="expression" priority="535" dxfId="2" stopIfTrue="1">
      <formula>$X$7=2</formula>
    </cfRule>
  </conditionalFormatting>
  <conditionalFormatting sqref="P52 W52">
    <cfRule type="expression" priority="534" dxfId="2" stopIfTrue="1">
      <formula>$X$7=3</formula>
    </cfRule>
  </conditionalFormatting>
  <conditionalFormatting sqref="N54 U54">
    <cfRule type="expression" priority="533" dxfId="2" stopIfTrue="1">
      <formula>$X$9=1</formula>
    </cfRule>
  </conditionalFormatting>
  <conditionalFormatting sqref="O54 V54">
    <cfRule type="expression" priority="532" dxfId="2" stopIfTrue="1">
      <formula>$X$9=2</formula>
    </cfRule>
  </conditionalFormatting>
  <conditionalFormatting sqref="P54 W54">
    <cfRule type="expression" priority="531" dxfId="2" stopIfTrue="1">
      <formula>$X$9=3</formula>
    </cfRule>
  </conditionalFormatting>
  <conditionalFormatting sqref="N55 U55">
    <cfRule type="expression" priority="530" dxfId="2" stopIfTrue="1">
      <formula>$X$10=1</formula>
    </cfRule>
  </conditionalFormatting>
  <conditionalFormatting sqref="O55 V55">
    <cfRule type="expression" priority="529" dxfId="2" stopIfTrue="1">
      <formula>$X$10=2</formula>
    </cfRule>
  </conditionalFormatting>
  <conditionalFormatting sqref="P55 W55">
    <cfRule type="expression" priority="528" dxfId="2" stopIfTrue="1">
      <formula>$X$10=3</formula>
    </cfRule>
  </conditionalFormatting>
  <conditionalFormatting sqref="N56 U56">
    <cfRule type="expression" priority="527" dxfId="2" stopIfTrue="1">
      <formula>$X$11=1</formula>
    </cfRule>
  </conditionalFormatting>
  <conditionalFormatting sqref="O56 V56">
    <cfRule type="expression" priority="526" dxfId="2" stopIfTrue="1">
      <formula>$X$11=2</formula>
    </cfRule>
  </conditionalFormatting>
  <conditionalFormatting sqref="P56 W56">
    <cfRule type="expression" priority="525" dxfId="2" stopIfTrue="1">
      <formula>$X$11=3</formula>
    </cfRule>
  </conditionalFormatting>
  <conditionalFormatting sqref="U14 U23 U32">
    <cfRule type="expression" priority="524" dxfId="2" stopIfTrue="1">
      <formula>$X$5=1</formula>
    </cfRule>
  </conditionalFormatting>
  <conditionalFormatting sqref="V14 V23 V32">
    <cfRule type="expression" priority="523" dxfId="2" stopIfTrue="1">
      <formula>$X$5=2</formula>
    </cfRule>
  </conditionalFormatting>
  <conditionalFormatting sqref="W14 W23 W32">
    <cfRule type="expression" priority="522" dxfId="2" stopIfTrue="1">
      <formula>$X$5=3</formula>
    </cfRule>
  </conditionalFormatting>
  <conditionalFormatting sqref="U15 U24 U33">
    <cfRule type="expression" priority="521" dxfId="2" stopIfTrue="1">
      <formula>$X$6=1</formula>
    </cfRule>
  </conditionalFormatting>
  <conditionalFormatting sqref="V15 V24 V33">
    <cfRule type="expression" priority="520" dxfId="2" stopIfTrue="1">
      <formula>$X$6=2</formula>
    </cfRule>
  </conditionalFormatting>
  <conditionalFormatting sqref="W15 W24 W33">
    <cfRule type="expression" priority="519" dxfId="2" stopIfTrue="1">
      <formula>$X$6=3</formula>
    </cfRule>
  </conditionalFormatting>
  <conditionalFormatting sqref="U16 U25 U34">
    <cfRule type="expression" priority="518" dxfId="2" stopIfTrue="1">
      <formula>$X$7=1</formula>
    </cfRule>
  </conditionalFormatting>
  <conditionalFormatting sqref="V16 V25 V34">
    <cfRule type="expression" priority="517" dxfId="2" stopIfTrue="1">
      <formula>$X$7=2</formula>
    </cfRule>
  </conditionalFormatting>
  <conditionalFormatting sqref="W16 W25 W34">
    <cfRule type="expression" priority="516" dxfId="2" stopIfTrue="1">
      <formula>$X$7=3</formula>
    </cfRule>
  </conditionalFormatting>
  <conditionalFormatting sqref="U18 U27 U36">
    <cfRule type="expression" priority="515" dxfId="2" stopIfTrue="1">
      <formula>$X$9=1</formula>
    </cfRule>
  </conditionalFormatting>
  <conditionalFormatting sqref="V18 V27 V36">
    <cfRule type="expression" priority="514" dxfId="2" stopIfTrue="1">
      <formula>$X$9=2</formula>
    </cfRule>
  </conditionalFormatting>
  <conditionalFormatting sqref="W18 W27 W36">
    <cfRule type="expression" priority="513" dxfId="2" stopIfTrue="1">
      <formula>$X$9=3</formula>
    </cfRule>
  </conditionalFormatting>
  <conditionalFormatting sqref="U19 U28 U37">
    <cfRule type="expression" priority="512" dxfId="2" stopIfTrue="1">
      <formula>$X$10=1</formula>
    </cfRule>
  </conditionalFormatting>
  <conditionalFormatting sqref="V19 V28 V37">
    <cfRule type="expression" priority="511" dxfId="2" stopIfTrue="1">
      <formula>$X$10=2</formula>
    </cfRule>
  </conditionalFormatting>
  <conditionalFormatting sqref="W19 W28 W37">
    <cfRule type="expression" priority="510" dxfId="2" stopIfTrue="1">
      <formula>$X$10=3</formula>
    </cfRule>
  </conditionalFormatting>
  <conditionalFormatting sqref="U20 U29 U38">
    <cfRule type="expression" priority="509" dxfId="2" stopIfTrue="1">
      <formula>$X$11=1</formula>
    </cfRule>
  </conditionalFormatting>
  <conditionalFormatting sqref="V20 V29 V38">
    <cfRule type="expression" priority="508" dxfId="2" stopIfTrue="1">
      <formula>$X$11=2</formula>
    </cfRule>
  </conditionalFormatting>
  <conditionalFormatting sqref="W20 W29 W38">
    <cfRule type="expression" priority="507" dxfId="2" stopIfTrue="1">
      <formula>$X$11=3</formula>
    </cfRule>
  </conditionalFormatting>
  <conditionalFormatting sqref="N14 N23 N32">
    <cfRule type="expression" priority="506" dxfId="2" stopIfTrue="1">
      <formula>$X$5=1</formula>
    </cfRule>
  </conditionalFormatting>
  <conditionalFormatting sqref="O14 O23 O32">
    <cfRule type="expression" priority="505" dxfId="2" stopIfTrue="1">
      <formula>$X$5=2</formula>
    </cfRule>
  </conditionalFormatting>
  <conditionalFormatting sqref="P14 P23 P32">
    <cfRule type="expression" priority="504" dxfId="2" stopIfTrue="1">
      <formula>$X$5=3</formula>
    </cfRule>
  </conditionalFormatting>
  <conditionalFormatting sqref="N15 N24 N33">
    <cfRule type="expression" priority="503" dxfId="2" stopIfTrue="1">
      <formula>$X$6=1</formula>
    </cfRule>
  </conditionalFormatting>
  <conditionalFormatting sqref="O15 O24 O33">
    <cfRule type="expression" priority="502" dxfId="2" stopIfTrue="1">
      <formula>$X$6=2</formula>
    </cfRule>
  </conditionalFormatting>
  <conditionalFormatting sqref="P15 P24 P33">
    <cfRule type="expression" priority="501" dxfId="2" stopIfTrue="1">
      <formula>$X$6=3</formula>
    </cfRule>
  </conditionalFormatting>
  <conditionalFormatting sqref="N16 N25 N34">
    <cfRule type="expression" priority="500" dxfId="2" stopIfTrue="1">
      <formula>$X$7=1</formula>
    </cfRule>
  </conditionalFormatting>
  <conditionalFormatting sqref="O16 O25 O34">
    <cfRule type="expression" priority="499" dxfId="2" stopIfTrue="1">
      <formula>$X$7=2</formula>
    </cfRule>
  </conditionalFormatting>
  <conditionalFormatting sqref="P16 P25 P34">
    <cfRule type="expression" priority="498" dxfId="2" stopIfTrue="1">
      <formula>$X$7=3</formula>
    </cfRule>
  </conditionalFormatting>
  <conditionalFormatting sqref="N18 N27 N36">
    <cfRule type="expression" priority="497" dxfId="2" stopIfTrue="1">
      <formula>$X$9=1</formula>
    </cfRule>
  </conditionalFormatting>
  <conditionalFormatting sqref="O18 O27 O36">
    <cfRule type="expression" priority="496" dxfId="2" stopIfTrue="1">
      <formula>$X$9=2</formula>
    </cfRule>
  </conditionalFormatting>
  <conditionalFormatting sqref="P18 P27 P36">
    <cfRule type="expression" priority="495" dxfId="2" stopIfTrue="1">
      <formula>$X$9=3</formula>
    </cfRule>
  </conditionalFormatting>
  <conditionalFormatting sqref="N19 N28 N37">
    <cfRule type="expression" priority="494" dxfId="2" stopIfTrue="1">
      <formula>$X$10=1</formula>
    </cfRule>
  </conditionalFormatting>
  <conditionalFormatting sqref="O19 O28 O37">
    <cfRule type="expression" priority="493" dxfId="2" stopIfTrue="1">
      <formula>$X$10=2</formula>
    </cfRule>
  </conditionalFormatting>
  <conditionalFormatting sqref="P19 P28 P37">
    <cfRule type="expression" priority="492" dxfId="2" stopIfTrue="1">
      <formula>$X$10=3</formula>
    </cfRule>
  </conditionalFormatting>
  <conditionalFormatting sqref="N20 N29 N38">
    <cfRule type="expression" priority="491" dxfId="2" stopIfTrue="1">
      <formula>$X$11=1</formula>
    </cfRule>
  </conditionalFormatting>
  <conditionalFormatting sqref="O20 O29 O38">
    <cfRule type="expression" priority="490" dxfId="2" stopIfTrue="1">
      <formula>$X$11=2</formula>
    </cfRule>
  </conditionalFormatting>
  <conditionalFormatting sqref="P20 P29 P38">
    <cfRule type="expression" priority="489" dxfId="2" stopIfTrue="1">
      <formula>$X$11=3</formula>
    </cfRule>
  </conditionalFormatting>
  <conditionalFormatting sqref="N5 U5">
    <cfRule type="expression" priority="488" dxfId="2" stopIfTrue="1">
      <formula>$X$5=1</formula>
    </cfRule>
  </conditionalFormatting>
  <conditionalFormatting sqref="O5 V5">
    <cfRule type="expression" priority="487" dxfId="2" stopIfTrue="1">
      <formula>$X$5=2</formula>
    </cfRule>
  </conditionalFormatting>
  <conditionalFormatting sqref="P5 W5">
    <cfRule type="expression" priority="486" dxfId="2" stopIfTrue="1">
      <formula>$X$5=3</formula>
    </cfRule>
  </conditionalFormatting>
  <conditionalFormatting sqref="N6 U6">
    <cfRule type="expression" priority="485" dxfId="2" stopIfTrue="1">
      <formula>$X$6=1</formula>
    </cfRule>
  </conditionalFormatting>
  <conditionalFormatting sqref="O6 V6">
    <cfRule type="expression" priority="484" dxfId="2" stopIfTrue="1">
      <formula>$X$6=2</formula>
    </cfRule>
  </conditionalFormatting>
  <conditionalFormatting sqref="P6 W6">
    <cfRule type="expression" priority="483" dxfId="2" stopIfTrue="1">
      <formula>$X$6=3</formula>
    </cfRule>
  </conditionalFormatting>
  <conditionalFormatting sqref="N7 U7">
    <cfRule type="expression" priority="482" dxfId="2" stopIfTrue="1">
      <formula>$X$7=1</formula>
    </cfRule>
  </conditionalFormatting>
  <conditionalFormatting sqref="O7 V7">
    <cfRule type="expression" priority="481" dxfId="2" stopIfTrue="1">
      <formula>$X$7=2</formula>
    </cfRule>
  </conditionalFormatting>
  <conditionalFormatting sqref="P7 W7">
    <cfRule type="expression" priority="480" dxfId="2" stopIfTrue="1">
      <formula>$X$7=3</formula>
    </cfRule>
  </conditionalFormatting>
  <conditionalFormatting sqref="N9 U9">
    <cfRule type="expression" priority="479" dxfId="2" stopIfTrue="1">
      <formula>$X$9=1</formula>
    </cfRule>
  </conditionalFormatting>
  <conditionalFormatting sqref="O9 V9">
    <cfRule type="expression" priority="478" dxfId="2" stopIfTrue="1">
      <formula>$X$9=2</formula>
    </cfRule>
  </conditionalFormatting>
  <conditionalFormatting sqref="P9 W9">
    <cfRule type="expression" priority="477" dxfId="2" stopIfTrue="1">
      <formula>$X$9=3</formula>
    </cfRule>
  </conditionalFormatting>
  <conditionalFormatting sqref="N10 U10">
    <cfRule type="expression" priority="476" dxfId="2" stopIfTrue="1">
      <formula>$X$10=1</formula>
    </cfRule>
  </conditionalFormatting>
  <conditionalFormatting sqref="O10 V10">
    <cfRule type="expression" priority="475" dxfId="2" stopIfTrue="1">
      <formula>$X$10=2</formula>
    </cfRule>
  </conditionalFormatting>
  <conditionalFormatting sqref="P10 W10">
    <cfRule type="expression" priority="474" dxfId="2" stopIfTrue="1">
      <formula>$X$10=3</formula>
    </cfRule>
  </conditionalFormatting>
  <conditionalFormatting sqref="N11 U11">
    <cfRule type="expression" priority="473" dxfId="2" stopIfTrue="1">
      <formula>$X$11=1</formula>
    </cfRule>
  </conditionalFormatting>
  <conditionalFormatting sqref="O11 V11">
    <cfRule type="expression" priority="472" dxfId="2" stopIfTrue="1">
      <formula>$X$11=2</formula>
    </cfRule>
  </conditionalFormatting>
  <conditionalFormatting sqref="P11 W11">
    <cfRule type="expression" priority="471" dxfId="2" stopIfTrue="1">
      <formula>$X$11=3</formula>
    </cfRule>
  </conditionalFormatting>
  <conditionalFormatting sqref="N14 U14">
    <cfRule type="expression" priority="470" dxfId="2" stopIfTrue="1">
      <formula>$X$5=1</formula>
    </cfRule>
  </conditionalFormatting>
  <conditionalFormatting sqref="O14 V14">
    <cfRule type="expression" priority="469" dxfId="2" stopIfTrue="1">
      <formula>$X$5=2</formula>
    </cfRule>
  </conditionalFormatting>
  <conditionalFormatting sqref="P14 W14">
    <cfRule type="expression" priority="468" dxfId="2" stopIfTrue="1">
      <formula>$X$5=3</formula>
    </cfRule>
  </conditionalFormatting>
  <conditionalFormatting sqref="N15 U15">
    <cfRule type="expression" priority="467" dxfId="2" stopIfTrue="1">
      <formula>$X$6=1</formula>
    </cfRule>
  </conditionalFormatting>
  <conditionalFormatting sqref="O15 V15">
    <cfRule type="expression" priority="466" dxfId="2" stopIfTrue="1">
      <formula>$X$6=2</formula>
    </cfRule>
  </conditionalFormatting>
  <conditionalFormatting sqref="P15 W15">
    <cfRule type="expression" priority="465" dxfId="2" stopIfTrue="1">
      <formula>$X$6=3</formula>
    </cfRule>
  </conditionalFormatting>
  <conditionalFormatting sqref="N16 U16">
    <cfRule type="expression" priority="464" dxfId="2" stopIfTrue="1">
      <formula>$X$7=1</formula>
    </cfRule>
  </conditionalFormatting>
  <conditionalFormatting sqref="O16 V16">
    <cfRule type="expression" priority="463" dxfId="2" stopIfTrue="1">
      <formula>$X$7=2</formula>
    </cfRule>
  </conditionalFormatting>
  <conditionalFormatting sqref="P16 W16">
    <cfRule type="expression" priority="462" dxfId="2" stopIfTrue="1">
      <formula>$X$7=3</formula>
    </cfRule>
  </conditionalFormatting>
  <conditionalFormatting sqref="N18 U18">
    <cfRule type="expression" priority="461" dxfId="2" stopIfTrue="1">
      <formula>$X$9=1</formula>
    </cfRule>
  </conditionalFormatting>
  <conditionalFormatting sqref="O18 V18">
    <cfRule type="expression" priority="460" dxfId="2" stopIfTrue="1">
      <formula>$X$9=2</formula>
    </cfRule>
  </conditionalFormatting>
  <conditionalFormatting sqref="P18 W18">
    <cfRule type="expression" priority="459" dxfId="2" stopIfTrue="1">
      <formula>$X$9=3</formula>
    </cfRule>
  </conditionalFormatting>
  <conditionalFormatting sqref="N19 U19">
    <cfRule type="expression" priority="458" dxfId="2" stopIfTrue="1">
      <formula>$X$10=1</formula>
    </cfRule>
  </conditionalFormatting>
  <conditionalFormatting sqref="O19 V19">
    <cfRule type="expression" priority="457" dxfId="2" stopIfTrue="1">
      <formula>$X$10=2</formula>
    </cfRule>
  </conditionalFormatting>
  <conditionalFormatting sqref="P19 W19">
    <cfRule type="expression" priority="456" dxfId="2" stopIfTrue="1">
      <formula>$X$10=3</formula>
    </cfRule>
  </conditionalFormatting>
  <conditionalFormatting sqref="N20 U20">
    <cfRule type="expression" priority="455" dxfId="2" stopIfTrue="1">
      <formula>$X$11=1</formula>
    </cfRule>
  </conditionalFormatting>
  <conditionalFormatting sqref="O20 V20">
    <cfRule type="expression" priority="454" dxfId="2" stopIfTrue="1">
      <formula>$X$11=2</formula>
    </cfRule>
  </conditionalFormatting>
  <conditionalFormatting sqref="P20 W20">
    <cfRule type="expression" priority="453" dxfId="2" stopIfTrue="1">
      <formula>$X$11=3</formula>
    </cfRule>
  </conditionalFormatting>
  <conditionalFormatting sqref="N23 U23">
    <cfRule type="expression" priority="452" dxfId="2" stopIfTrue="1">
      <formula>$X$5=1</formula>
    </cfRule>
  </conditionalFormatting>
  <conditionalFormatting sqref="O23 V23">
    <cfRule type="expression" priority="451" dxfId="2" stopIfTrue="1">
      <formula>$X$5=2</formula>
    </cfRule>
  </conditionalFormatting>
  <conditionalFormatting sqref="P23 W23">
    <cfRule type="expression" priority="450" dxfId="2" stopIfTrue="1">
      <formula>$X$5=3</formula>
    </cfRule>
  </conditionalFormatting>
  <conditionalFormatting sqref="N24 U24">
    <cfRule type="expression" priority="449" dxfId="2" stopIfTrue="1">
      <formula>$X$6=1</formula>
    </cfRule>
  </conditionalFormatting>
  <conditionalFormatting sqref="O24 V24">
    <cfRule type="expression" priority="448" dxfId="2" stopIfTrue="1">
      <formula>$X$6=2</formula>
    </cfRule>
  </conditionalFormatting>
  <conditionalFormatting sqref="P24 W24">
    <cfRule type="expression" priority="447" dxfId="2" stopIfTrue="1">
      <formula>$X$6=3</formula>
    </cfRule>
  </conditionalFormatting>
  <conditionalFormatting sqref="N25 U25">
    <cfRule type="expression" priority="446" dxfId="2" stopIfTrue="1">
      <formula>$X$7=1</formula>
    </cfRule>
  </conditionalFormatting>
  <conditionalFormatting sqref="O25 V25">
    <cfRule type="expression" priority="445" dxfId="2" stopIfTrue="1">
      <formula>$X$7=2</formula>
    </cfRule>
  </conditionalFormatting>
  <conditionalFormatting sqref="P25 W25">
    <cfRule type="expression" priority="444" dxfId="2" stopIfTrue="1">
      <formula>$X$7=3</formula>
    </cfRule>
  </conditionalFormatting>
  <conditionalFormatting sqref="N27 U27">
    <cfRule type="expression" priority="443" dxfId="2" stopIfTrue="1">
      <formula>$X$9=1</formula>
    </cfRule>
  </conditionalFormatting>
  <conditionalFormatting sqref="O27 V27">
    <cfRule type="expression" priority="442" dxfId="2" stopIfTrue="1">
      <formula>$X$9=2</formula>
    </cfRule>
  </conditionalFormatting>
  <conditionalFormatting sqref="P27 W27">
    <cfRule type="expression" priority="441" dxfId="2" stopIfTrue="1">
      <formula>$X$9=3</formula>
    </cfRule>
  </conditionalFormatting>
  <conditionalFormatting sqref="N28 U28">
    <cfRule type="expression" priority="440" dxfId="2" stopIfTrue="1">
      <formula>$X$10=1</formula>
    </cfRule>
  </conditionalFormatting>
  <conditionalFormatting sqref="O28 V28">
    <cfRule type="expression" priority="439" dxfId="2" stopIfTrue="1">
      <formula>$X$10=2</formula>
    </cfRule>
  </conditionalFormatting>
  <conditionalFormatting sqref="P28 W28">
    <cfRule type="expression" priority="438" dxfId="2" stopIfTrue="1">
      <formula>$X$10=3</formula>
    </cfRule>
  </conditionalFormatting>
  <conditionalFormatting sqref="N29 U29">
    <cfRule type="expression" priority="437" dxfId="2" stopIfTrue="1">
      <formula>$X$11=1</formula>
    </cfRule>
  </conditionalFormatting>
  <conditionalFormatting sqref="O29 V29">
    <cfRule type="expression" priority="436" dxfId="2" stopIfTrue="1">
      <formula>$X$11=2</formula>
    </cfRule>
  </conditionalFormatting>
  <conditionalFormatting sqref="P29 W29">
    <cfRule type="expression" priority="435" dxfId="2" stopIfTrue="1">
      <formula>$X$11=3</formula>
    </cfRule>
  </conditionalFormatting>
  <conditionalFormatting sqref="N32 U32">
    <cfRule type="expression" priority="434" dxfId="2" stopIfTrue="1">
      <formula>$X$5=1</formula>
    </cfRule>
  </conditionalFormatting>
  <conditionalFormatting sqref="O32 V32">
    <cfRule type="expression" priority="433" dxfId="2" stopIfTrue="1">
      <formula>$X$5=2</formula>
    </cfRule>
  </conditionalFormatting>
  <conditionalFormatting sqref="P32 W32">
    <cfRule type="expression" priority="432" dxfId="2" stopIfTrue="1">
      <formula>$X$5=3</formula>
    </cfRule>
  </conditionalFormatting>
  <conditionalFormatting sqref="N33 U33">
    <cfRule type="expression" priority="431" dxfId="2" stopIfTrue="1">
      <formula>$X$6=1</formula>
    </cfRule>
  </conditionalFormatting>
  <conditionalFormatting sqref="O33 V33">
    <cfRule type="expression" priority="430" dxfId="2" stopIfTrue="1">
      <formula>$X$6=2</formula>
    </cfRule>
  </conditionalFormatting>
  <conditionalFormatting sqref="P33 W33">
    <cfRule type="expression" priority="429" dxfId="2" stopIfTrue="1">
      <formula>$X$6=3</formula>
    </cfRule>
  </conditionalFormatting>
  <conditionalFormatting sqref="N34 U34">
    <cfRule type="expression" priority="428" dxfId="2" stopIfTrue="1">
      <formula>$X$7=1</formula>
    </cfRule>
  </conditionalFormatting>
  <conditionalFormatting sqref="O34 V34">
    <cfRule type="expression" priority="427" dxfId="2" stopIfTrue="1">
      <formula>$X$7=2</formula>
    </cfRule>
  </conditionalFormatting>
  <conditionalFormatting sqref="P34 W34">
    <cfRule type="expression" priority="426" dxfId="2" stopIfTrue="1">
      <formula>$X$7=3</formula>
    </cfRule>
  </conditionalFormatting>
  <conditionalFormatting sqref="N36 U36">
    <cfRule type="expression" priority="425" dxfId="2" stopIfTrue="1">
      <formula>$X$9=1</formula>
    </cfRule>
  </conditionalFormatting>
  <conditionalFormatting sqref="O36 V36">
    <cfRule type="expression" priority="424" dxfId="2" stopIfTrue="1">
      <formula>$X$9=2</formula>
    </cfRule>
  </conditionalFormatting>
  <conditionalFormatting sqref="P36 W36">
    <cfRule type="expression" priority="423" dxfId="2" stopIfTrue="1">
      <formula>$X$9=3</formula>
    </cfRule>
  </conditionalFormatting>
  <conditionalFormatting sqref="N37 U37">
    <cfRule type="expression" priority="422" dxfId="2" stopIfTrue="1">
      <formula>$X$10=1</formula>
    </cfRule>
  </conditionalFormatting>
  <conditionalFormatting sqref="O37 V37">
    <cfRule type="expression" priority="421" dxfId="2" stopIfTrue="1">
      <formula>$X$10=2</formula>
    </cfRule>
  </conditionalFormatting>
  <conditionalFormatting sqref="P37 W37">
    <cfRule type="expression" priority="420" dxfId="2" stopIfTrue="1">
      <formula>$X$10=3</formula>
    </cfRule>
  </conditionalFormatting>
  <conditionalFormatting sqref="N38 U38">
    <cfRule type="expression" priority="419" dxfId="2" stopIfTrue="1">
      <formula>$X$11=1</formula>
    </cfRule>
  </conditionalFormatting>
  <conditionalFormatting sqref="O38 V38">
    <cfRule type="expression" priority="418" dxfId="2" stopIfTrue="1">
      <formula>$X$11=2</formula>
    </cfRule>
  </conditionalFormatting>
  <conditionalFormatting sqref="P38 W38">
    <cfRule type="expression" priority="417" dxfId="2" stopIfTrue="1">
      <formula>$X$11=3</formula>
    </cfRule>
  </conditionalFormatting>
  <conditionalFormatting sqref="N41 U41">
    <cfRule type="expression" priority="416" dxfId="2" stopIfTrue="1">
      <formula>$X$5=1</formula>
    </cfRule>
  </conditionalFormatting>
  <conditionalFormatting sqref="O41 V41">
    <cfRule type="expression" priority="415" dxfId="2" stopIfTrue="1">
      <formula>$X$5=2</formula>
    </cfRule>
  </conditionalFormatting>
  <conditionalFormatting sqref="P41 W41">
    <cfRule type="expression" priority="414" dxfId="2" stopIfTrue="1">
      <formula>$X$5=3</formula>
    </cfRule>
  </conditionalFormatting>
  <conditionalFormatting sqref="N42 U42">
    <cfRule type="expression" priority="413" dxfId="2" stopIfTrue="1">
      <formula>$X$6=1</formula>
    </cfRule>
  </conditionalFormatting>
  <conditionalFormatting sqref="O42 V42">
    <cfRule type="expression" priority="412" dxfId="2" stopIfTrue="1">
      <formula>$X$6=2</formula>
    </cfRule>
  </conditionalFormatting>
  <conditionalFormatting sqref="P42 W42">
    <cfRule type="expression" priority="411" dxfId="2" stopIfTrue="1">
      <formula>$X$6=3</formula>
    </cfRule>
  </conditionalFormatting>
  <conditionalFormatting sqref="N43 U43">
    <cfRule type="expression" priority="410" dxfId="2" stopIfTrue="1">
      <formula>$X$7=1</formula>
    </cfRule>
  </conditionalFormatting>
  <conditionalFormatting sqref="O43 V43">
    <cfRule type="expression" priority="409" dxfId="2" stopIfTrue="1">
      <formula>$X$7=2</formula>
    </cfRule>
  </conditionalFormatting>
  <conditionalFormatting sqref="P43 W43">
    <cfRule type="expression" priority="408" dxfId="2" stopIfTrue="1">
      <formula>$X$7=3</formula>
    </cfRule>
  </conditionalFormatting>
  <conditionalFormatting sqref="N45 U45">
    <cfRule type="expression" priority="407" dxfId="2" stopIfTrue="1">
      <formula>$X$9=1</formula>
    </cfRule>
  </conditionalFormatting>
  <conditionalFormatting sqref="O45 V45">
    <cfRule type="expression" priority="406" dxfId="2" stopIfTrue="1">
      <formula>$X$9=2</formula>
    </cfRule>
  </conditionalFormatting>
  <conditionalFormatting sqref="P45 W45">
    <cfRule type="expression" priority="405" dxfId="2" stopIfTrue="1">
      <formula>$X$9=3</formula>
    </cfRule>
  </conditionalFormatting>
  <conditionalFormatting sqref="N46 U46">
    <cfRule type="expression" priority="404" dxfId="2" stopIfTrue="1">
      <formula>$X$10=1</formula>
    </cfRule>
  </conditionalFormatting>
  <conditionalFormatting sqref="O46 V46">
    <cfRule type="expression" priority="403" dxfId="2" stopIfTrue="1">
      <formula>$X$10=2</formula>
    </cfRule>
  </conditionalFormatting>
  <conditionalFormatting sqref="P46 W46">
    <cfRule type="expression" priority="402" dxfId="2" stopIfTrue="1">
      <formula>$X$10=3</formula>
    </cfRule>
  </conditionalFormatting>
  <conditionalFormatting sqref="N47 U47">
    <cfRule type="expression" priority="401" dxfId="2" stopIfTrue="1">
      <formula>$X$11=1</formula>
    </cfRule>
  </conditionalFormatting>
  <conditionalFormatting sqref="O47 V47">
    <cfRule type="expression" priority="400" dxfId="2" stopIfTrue="1">
      <formula>$X$11=2</formula>
    </cfRule>
  </conditionalFormatting>
  <conditionalFormatting sqref="P47 W47">
    <cfRule type="expression" priority="399" dxfId="2" stopIfTrue="1">
      <formula>$X$11=3</formula>
    </cfRule>
  </conditionalFormatting>
  <conditionalFormatting sqref="N50 U50">
    <cfRule type="expression" priority="398" dxfId="2" stopIfTrue="1">
      <formula>$X$5=1</formula>
    </cfRule>
  </conditionalFormatting>
  <conditionalFormatting sqref="O50 V50">
    <cfRule type="expression" priority="397" dxfId="2" stopIfTrue="1">
      <formula>$X$5=2</formula>
    </cfRule>
  </conditionalFormatting>
  <conditionalFormatting sqref="P50 W50">
    <cfRule type="expression" priority="396" dxfId="2" stopIfTrue="1">
      <formula>$X$5=3</formula>
    </cfRule>
  </conditionalFormatting>
  <conditionalFormatting sqref="N51 U51">
    <cfRule type="expression" priority="395" dxfId="2" stopIfTrue="1">
      <formula>$X$6=1</formula>
    </cfRule>
  </conditionalFormatting>
  <conditionalFormatting sqref="O51 V51">
    <cfRule type="expression" priority="394" dxfId="2" stopIfTrue="1">
      <formula>$X$6=2</formula>
    </cfRule>
  </conditionalFormatting>
  <conditionalFormatting sqref="P51 W51">
    <cfRule type="expression" priority="393" dxfId="2" stopIfTrue="1">
      <formula>$X$6=3</formula>
    </cfRule>
  </conditionalFormatting>
  <conditionalFormatting sqref="N52 U52">
    <cfRule type="expression" priority="392" dxfId="2" stopIfTrue="1">
      <formula>$X$7=1</formula>
    </cfRule>
  </conditionalFormatting>
  <conditionalFormatting sqref="O52 V52">
    <cfRule type="expression" priority="391" dxfId="2" stopIfTrue="1">
      <formula>$X$7=2</formula>
    </cfRule>
  </conditionalFormatting>
  <conditionalFormatting sqref="P52 W52">
    <cfRule type="expression" priority="390" dxfId="2" stopIfTrue="1">
      <formula>$X$7=3</formula>
    </cfRule>
  </conditionalFormatting>
  <conditionalFormatting sqref="N54 U54">
    <cfRule type="expression" priority="389" dxfId="2" stopIfTrue="1">
      <formula>$X$9=1</formula>
    </cfRule>
  </conditionalFormatting>
  <conditionalFormatting sqref="O54 V54">
    <cfRule type="expression" priority="388" dxfId="2" stopIfTrue="1">
      <formula>$X$9=2</formula>
    </cfRule>
  </conditionalFormatting>
  <conditionalFormatting sqref="P54 W54">
    <cfRule type="expression" priority="387" dxfId="2" stopIfTrue="1">
      <formula>$X$9=3</formula>
    </cfRule>
  </conditionalFormatting>
  <conditionalFormatting sqref="N55 U55">
    <cfRule type="expression" priority="386" dxfId="2" stopIfTrue="1">
      <formula>$X$10=1</formula>
    </cfRule>
  </conditionalFormatting>
  <conditionalFormatting sqref="O55 V55">
    <cfRule type="expression" priority="385" dxfId="2" stopIfTrue="1">
      <formula>$X$10=2</formula>
    </cfRule>
  </conditionalFormatting>
  <conditionalFormatting sqref="P55 W55">
    <cfRule type="expression" priority="384" dxfId="2" stopIfTrue="1">
      <formula>$X$10=3</formula>
    </cfRule>
  </conditionalFormatting>
  <conditionalFormatting sqref="N56 U56">
    <cfRule type="expression" priority="383" dxfId="2" stopIfTrue="1">
      <formula>$X$11=1</formula>
    </cfRule>
  </conditionalFormatting>
  <conditionalFormatting sqref="O56 V56">
    <cfRule type="expression" priority="382" dxfId="2" stopIfTrue="1">
      <formula>$X$11=2</formula>
    </cfRule>
  </conditionalFormatting>
  <conditionalFormatting sqref="P56 W56">
    <cfRule type="expression" priority="381" dxfId="2" stopIfTrue="1">
      <formula>$X$11=3</formula>
    </cfRule>
  </conditionalFormatting>
  <conditionalFormatting sqref="U14 U23 U32">
    <cfRule type="expression" priority="380" dxfId="2" stopIfTrue="1">
      <formula>$X$5=1</formula>
    </cfRule>
  </conditionalFormatting>
  <conditionalFormatting sqref="V14 V23 V32">
    <cfRule type="expression" priority="379" dxfId="2" stopIfTrue="1">
      <formula>$X$5=2</formula>
    </cfRule>
  </conditionalFormatting>
  <conditionalFormatting sqref="W14 W23 W32">
    <cfRule type="expression" priority="378" dxfId="2" stopIfTrue="1">
      <formula>$X$5=3</formula>
    </cfRule>
  </conditionalFormatting>
  <conditionalFormatting sqref="U15 U24 U33">
    <cfRule type="expression" priority="377" dxfId="2" stopIfTrue="1">
      <formula>$X$6=1</formula>
    </cfRule>
  </conditionalFormatting>
  <conditionalFormatting sqref="V15 V24 V33">
    <cfRule type="expression" priority="376" dxfId="2" stopIfTrue="1">
      <formula>$X$6=2</formula>
    </cfRule>
  </conditionalFormatting>
  <conditionalFormatting sqref="W15 W24 W33">
    <cfRule type="expression" priority="375" dxfId="2" stopIfTrue="1">
      <formula>$X$6=3</formula>
    </cfRule>
  </conditionalFormatting>
  <conditionalFormatting sqref="U16 U25 U34">
    <cfRule type="expression" priority="374" dxfId="2" stopIfTrue="1">
      <formula>$X$7=1</formula>
    </cfRule>
  </conditionalFormatting>
  <conditionalFormatting sqref="V16 V25 V34">
    <cfRule type="expression" priority="373" dxfId="2" stopIfTrue="1">
      <formula>$X$7=2</formula>
    </cfRule>
  </conditionalFormatting>
  <conditionalFormatting sqref="W16 W25 W34">
    <cfRule type="expression" priority="372" dxfId="2" stopIfTrue="1">
      <formula>$X$7=3</formula>
    </cfRule>
  </conditionalFormatting>
  <conditionalFormatting sqref="U18 U27 U36">
    <cfRule type="expression" priority="371" dxfId="2" stopIfTrue="1">
      <formula>$X$9=1</formula>
    </cfRule>
  </conditionalFormatting>
  <conditionalFormatting sqref="V18 V27 V36">
    <cfRule type="expression" priority="370" dxfId="2" stopIfTrue="1">
      <formula>$X$9=2</formula>
    </cfRule>
  </conditionalFormatting>
  <conditionalFormatting sqref="W18 W27 W36">
    <cfRule type="expression" priority="369" dxfId="2" stopIfTrue="1">
      <formula>$X$9=3</formula>
    </cfRule>
  </conditionalFormatting>
  <conditionalFormatting sqref="U19 U28 U37">
    <cfRule type="expression" priority="368" dxfId="2" stopIfTrue="1">
      <formula>$X$10=1</formula>
    </cfRule>
  </conditionalFormatting>
  <conditionalFormatting sqref="V19 V28 V37">
    <cfRule type="expression" priority="367" dxfId="2" stopIfTrue="1">
      <formula>$X$10=2</formula>
    </cfRule>
  </conditionalFormatting>
  <conditionalFormatting sqref="W19 W28 W37">
    <cfRule type="expression" priority="366" dxfId="2" stopIfTrue="1">
      <formula>$X$10=3</formula>
    </cfRule>
  </conditionalFormatting>
  <conditionalFormatting sqref="U20 U29 U38">
    <cfRule type="expression" priority="365" dxfId="2" stopIfTrue="1">
      <formula>$X$11=1</formula>
    </cfRule>
  </conditionalFormatting>
  <conditionalFormatting sqref="V20 V29 V38">
    <cfRule type="expression" priority="364" dxfId="2" stopIfTrue="1">
      <formula>$X$11=2</formula>
    </cfRule>
  </conditionalFormatting>
  <conditionalFormatting sqref="W20 W29 W38">
    <cfRule type="expression" priority="363" dxfId="2" stopIfTrue="1">
      <formula>$X$11=3</formula>
    </cfRule>
  </conditionalFormatting>
  <conditionalFormatting sqref="N14 N23 N32">
    <cfRule type="expression" priority="362" dxfId="2" stopIfTrue="1">
      <formula>$X$5=1</formula>
    </cfRule>
  </conditionalFormatting>
  <conditionalFormatting sqref="O14 O23 O32">
    <cfRule type="expression" priority="361" dxfId="2" stopIfTrue="1">
      <formula>$X$5=2</formula>
    </cfRule>
  </conditionalFormatting>
  <conditionalFormatting sqref="P14 P23 P32">
    <cfRule type="expression" priority="360" dxfId="2" stopIfTrue="1">
      <formula>$X$5=3</formula>
    </cfRule>
  </conditionalFormatting>
  <conditionalFormatting sqref="N15 N24 N33">
    <cfRule type="expression" priority="359" dxfId="2" stopIfTrue="1">
      <formula>$X$6=1</formula>
    </cfRule>
  </conditionalFormatting>
  <conditionalFormatting sqref="O15 O24 O33">
    <cfRule type="expression" priority="358" dxfId="2" stopIfTrue="1">
      <formula>$X$6=2</formula>
    </cfRule>
  </conditionalFormatting>
  <conditionalFormatting sqref="P15 P24 P33">
    <cfRule type="expression" priority="357" dxfId="2" stopIfTrue="1">
      <formula>$X$6=3</formula>
    </cfRule>
  </conditionalFormatting>
  <conditionalFormatting sqref="N16 N25 N34">
    <cfRule type="expression" priority="356" dxfId="2" stopIfTrue="1">
      <formula>$X$7=1</formula>
    </cfRule>
  </conditionalFormatting>
  <conditionalFormatting sqref="O16 O25 O34">
    <cfRule type="expression" priority="355" dxfId="2" stopIfTrue="1">
      <formula>$X$7=2</formula>
    </cfRule>
  </conditionalFormatting>
  <conditionalFormatting sqref="P16 P25 P34">
    <cfRule type="expression" priority="354" dxfId="2" stopIfTrue="1">
      <formula>$X$7=3</formula>
    </cfRule>
  </conditionalFormatting>
  <conditionalFormatting sqref="N18 N27 N36">
    <cfRule type="expression" priority="353" dxfId="2" stopIfTrue="1">
      <formula>$X$9=1</formula>
    </cfRule>
  </conditionalFormatting>
  <conditionalFormatting sqref="O18 O27 O36">
    <cfRule type="expression" priority="352" dxfId="2" stopIfTrue="1">
      <formula>$X$9=2</formula>
    </cfRule>
  </conditionalFormatting>
  <conditionalFormatting sqref="P18 P27 P36">
    <cfRule type="expression" priority="351" dxfId="2" stopIfTrue="1">
      <formula>$X$9=3</formula>
    </cfRule>
  </conditionalFormatting>
  <conditionalFormatting sqref="N19 N28 N37">
    <cfRule type="expression" priority="350" dxfId="2" stopIfTrue="1">
      <formula>$X$10=1</formula>
    </cfRule>
  </conditionalFormatting>
  <conditionalFormatting sqref="O19 O28 O37">
    <cfRule type="expression" priority="349" dxfId="2" stopIfTrue="1">
      <formula>$X$10=2</formula>
    </cfRule>
  </conditionalFormatting>
  <conditionalFormatting sqref="P19 P28 P37">
    <cfRule type="expression" priority="348" dxfId="2" stopIfTrue="1">
      <formula>$X$10=3</formula>
    </cfRule>
  </conditionalFormatting>
  <conditionalFormatting sqref="N20 N29 N38">
    <cfRule type="expression" priority="347" dxfId="2" stopIfTrue="1">
      <formula>$X$11=1</formula>
    </cfRule>
  </conditionalFormatting>
  <conditionalFormatting sqref="O20 O29 O38">
    <cfRule type="expression" priority="346" dxfId="2" stopIfTrue="1">
      <formula>$X$11=2</formula>
    </cfRule>
  </conditionalFormatting>
  <conditionalFormatting sqref="P20 P29 P38">
    <cfRule type="expression" priority="345" dxfId="2" stopIfTrue="1">
      <formula>$X$11=3</formula>
    </cfRule>
  </conditionalFormatting>
  <conditionalFormatting sqref="N5 U5 N41 U41 N50 U50 U14 U23 U32 N14 N23 N32">
    <cfRule type="expression" priority="344" dxfId="2" stopIfTrue="1">
      <formula>$X$5=1</formula>
    </cfRule>
  </conditionalFormatting>
  <conditionalFormatting sqref="O5 V5 O41 V41 O50 V50 V14 V23 V32 O14 O23 O32">
    <cfRule type="expression" priority="343" dxfId="2" stopIfTrue="1">
      <formula>$X$5=2</formula>
    </cfRule>
  </conditionalFormatting>
  <conditionalFormatting sqref="P5 W5 P41 W41 P50 W50 W14 W23 W32 P14 P23 P32">
    <cfRule type="expression" priority="342" dxfId="2" stopIfTrue="1">
      <formula>$X$5=3</formula>
    </cfRule>
  </conditionalFormatting>
  <conditionalFormatting sqref="N6 U6 N42 U42 N51 U51 U15 U24 U33 N15 N24 N33">
    <cfRule type="expression" priority="341" dxfId="2" stopIfTrue="1">
      <formula>$X$6=1</formula>
    </cfRule>
  </conditionalFormatting>
  <conditionalFormatting sqref="O6 V6 O42 V42 O51 V51 V15 V24 V33 O15 O24 O33">
    <cfRule type="expression" priority="340" dxfId="2" stopIfTrue="1">
      <formula>$X$6=2</formula>
    </cfRule>
  </conditionalFormatting>
  <conditionalFormatting sqref="P6 W6 P42 W42 P51 W51 W15 W24 W33 P15 P24 P33">
    <cfRule type="expression" priority="339" dxfId="2" stopIfTrue="1">
      <formula>$X$6=3</formula>
    </cfRule>
  </conditionalFormatting>
  <conditionalFormatting sqref="N7 U7 N43 U43 N52 U52 U16 U25 U34 N16 N25 N34">
    <cfRule type="expression" priority="338" dxfId="2" stopIfTrue="1">
      <formula>$X$7=1</formula>
    </cfRule>
  </conditionalFormatting>
  <conditionalFormatting sqref="O7 V7 O43 V43 O52 V52 V16 V25 V34 O16 O25 O34">
    <cfRule type="expression" priority="337" dxfId="2" stopIfTrue="1">
      <formula>$X$7=2</formula>
    </cfRule>
  </conditionalFormatting>
  <conditionalFormatting sqref="P7 W7 P43 W43 P52 W52 W16 W25 W34 P16 P25 P34">
    <cfRule type="expression" priority="336" dxfId="2" stopIfTrue="1">
      <formula>$X$7=3</formula>
    </cfRule>
  </conditionalFormatting>
  <conditionalFormatting sqref="N9 U9 N45 U45 N54 U54 U18 U27 U36 N18 N27 N36">
    <cfRule type="expression" priority="335" dxfId="2" stopIfTrue="1">
      <formula>$X$9=1</formula>
    </cfRule>
  </conditionalFormatting>
  <conditionalFormatting sqref="O9 V9 O45 V45 O54 V54 V18 V27 V36 O18 O27 O36">
    <cfRule type="expression" priority="334" dxfId="2" stopIfTrue="1">
      <formula>$X$9=2</formula>
    </cfRule>
  </conditionalFormatting>
  <conditionalFormatting sqref="P9 W9 P45 W45 P54 W54 W18 W27 W36 P18 P27 P36">
    <cfRule type="expression" priority="333" dxfId="2" stopIfTrue="1">
      <formula>$X$9=3</formula>
    </cfRule>
  </conditionalFormatting>
  <conditionalFormatting sqref="N10 U10 N46 U46 N55 U55 U19 U28 U37 N19 N28 N37">
    <cfRule type="expression" priority="332" dxfId="2" stopIfTrue="1">
      <formula>$X$10=1</formula>
    </cfRule>
  </conditionalFormatting>
  <conditionalFormatting sqref="O10 V10 O46 V46 O55 V55 V19 V28 V37 O19 O28 O37">
    <cfRule type="expression" priority="331" dxfId="2" stopIfTrue="1">
      <formula>$X$10=2</formula>
    </cfRule>
  </conditionalFormatting>
  <conditionalFormatting sqref="P10 W10 P46 W46 P55 W55 W19 W28 W37 P19 P28 P37">
    <cfRule type="expression" priority="330" dxfId="2" stopIfTrue="1">
      <formula>$X$10=3</formula>
    </cfRule>
  </conditionalFormatting>
  <conditionalFormatting sqref="N11 U11 N47 U47 N56 U56 U20 U29 U38 N20 N29 N38">
    <cfRule type="expression" priority="329" dxfId="2" stopIfTrue="1">
      <formula>$X$11=1</formula>
    </cfRule>
  </conditionalFormatting>
  <conditionalFormatting sqref="O11 V11 O47 V47 O56 V56 V20 V29 V38 O20 O29 O38">
    <cfRule type="expression" priority="328" dxfId="2" stopIfTrue="1">
      <formula>$X$11=2</formula>
    </cfRule>
  </conditionalFormatting>
  <conditionalFormatting sqref="P11 W11 P47 W47 P56 W56 W20 W29 W38 P20 P29 P38">
    <cfRule type="expression" priority="327" dxfId="2" stopIfTrue="1">
      <formula>$X$11=3</formula>
    </cfRule>
  </conditionalFormatting>
  <conditionalFormatting sqref="AX4">
    <cfRule type="cellIs" priority="325" dxfId="1" operator="lessThan" stopIfTrue="1">
      <formula>0</formula>
    </cfRule>
    <cfRule type="cellIs" priority="326" dxfId="0" operator="greaterThan" stopIfTrue="1">
      <formula>0</formula>
    </cfRule>
  </conditionalFormatting>
  <conditionalFormatting sqref="BB4">
    <cfRule type="cellIs" priority="323" dxfId="1" operator="lessThan" stopIfTrue="1">
      <formula>0</formula>
    </cfRule>
    <cfRule type="cellIs" priority="324" dxfId="0" operator="greaterThan" stopIfTrue="1">
      <formula>0</formula>
    </cfRule>
  </conditionalFormatting>
  <conditionalFormatting sqref="AY4">
    <cfRule type="cellIs" priority="321" dxfId="1" operator="lessThan" stopIfTrue="1">
      <formula>0</formula>
    </cfRule>
    <cfRule type="cellIs" priority="322" dxfId="0" operator="greaterThan" stopIfTrue="1">
      <formula>0</formula>
    </cfRule>
  </conditionalFormatting>
  <conditionalFormatting sqref="AX5">
    <cfRule type="cellIs" priority="319" dxfId="1" operator="lessThan" stopIfTrue="1">
      <formula>0</formula>
    </cfRule>
    <cfRule type="cellIs" priority="320" dxfId="0" operator="greaterThan" stopIfTrue="1">
      <formula>0</formula>
    </cfRule>
  </conditionalFormatting>
  <conditionalFormatting sqref="AY5">
    <cfRule type="cellIs" priority="317" dxfId="1" operator="lessThan" stopIfTrue="1">
      <formula>0</formula>
    </cfRule>
    <cfRule type="cellIs" priority="318" dxfId="0" operator="greaterThan" stopIfTrue="1">
      <formula>0</formula>
    </cfRule>
  </conditionalFormatting>
  <conditionalFormatting sqref="AZ5">
    <cfRule type="cellIs" priority="315" dxfId="1" operator="lessThan" stopIfTrue="1">
      <formula>0</formula>
    </cfRule>
    <cfRule type="cellIs" priority="316" dxfId="0" operator="greaterThan" stopIfTrue="1">
      <formula>0</formula>
    </cfRule>
  </conditionalFormatting>
  <conditionalFormatting sqref="AZ4">
    <cfRule type="cellIs" priority="313" dxfId="1" operator="lessThan" stopIfTrue="1">
      <formula>0</formula>
    </cfRule>
    <cfRule type="cellIs" priority="314" dxfId="0" operator="greaterThan" stopIfTrue="1">
      <formula>0</formula>
    </cfRule>
  </conditionalFormatting>
  <conditionalFormatting sqref="AX6">
    <cfRule type="cellIs" priority="311" dxfId="1" operator="lessThan" stopIfTrue="1">
      <formula>0</formula>
    </cfRule>
    <cfRule type="cellIs" priority="312" dxfId="0" operator="greaterThan" stopIfTrue="1">
      <formula>0</formula>
    </cfRule>
  </conditionalFormatting>
  <conditionalFormatting sqref="AY6">
    <cfRule type="cellIs" priority="309" dxfId="1" operator="lessThan" stopIfTrue="1">
      <formula>0</formula>
    </cfRule>
    <cfRule type="cellIs" priority="310" dxfId="0" operator="greaterThan" stopIfTrue="1">
      <formula>0</formula>
    </cfRule>
  </conditionalFormatting>
  <conditionalFormatting sqref="AZ6">
    <cfRule type="cellIs" priority="307" dxfId="1" operator="lessThan" stopIfTrue="1">
      <formula>0</formula>
    </cfRule>
    <cfRule type="cellIs" priority="308" dxfId="0" operator="greaterThan" stopIfTrue="1">
      <formula>0</formula>
    </cfRule>
  </conditionalFormatting>
  <conditionalFormatting sqref="AZ7">
    <cfRule type="cellIs" priority="305" dxfId="1" operator="lessThan" stopIfTrue="1">
      <formula>0</formula>
    </cfRule>
    <cfRule type="cellIs" priority="306" dxfId="0" operator="greaterThan" stopIfTrue="1">
      <formula>0</formula>
    </cfRule>
  </conditionalFormatting>
  <conditionalFormatting sqref="AZ8">
    <cfRule type="cellIs" priority="303" dxfId="1" operator="lessThan" stopIfTrue="1">
      <formula>0</formula>
    </cfRule>
    <cfRule type="cellIs" priority="304" dxfId="0" operator="greaterThan" stopIfTrue="1">
      <formula>0</formula>
    </cfRule>
  </conditionalFormatting>
  <conditionalFormatting sqref="AZ9">
    <cfRule type="cellIs" priority="301" dxfId="1" operator="lessThan" stopIfTrue="1">
      <formula>0</formula>
    </cfRule>
    <cfRule type="cellIs" priority="302" dxfId="0" operator="greaterThan" stopIfTrue="1">
      <formula>0</formula>
    </cfRule>
  </conditionalFormatting>
  <conditionalFormatting sqref="AX8">
    <cfRule type="cellIs" priority="299" dxfId="1" operator="lessThan" stopIfTrue="1">
      <formula>0</formula>
    </cfRule>
    <cfRule type="cellIs" priority="300" dxfId="0" operator="greaterThan" stopIfTrue="1">
      <formula>0</formula>
    </cfRule>
  </conditionalFormatting>
  <conditionalFormatting sqref="AY8">
    <cfRule type="cellIs" priority="297" dxfId="1" operator="lessThan" stopIfTrue="1">
      <formula>0</formula>
    </cfRule>
    <cfRule type="cellIs" priority="298" dxfId="0" operator="greaterThan" stopIfTrue="1">
      <formula>0</formula>
    </cfRule>
  </conditionalFormatting>
  <conditionalFormatting sqref="AY9">
    <cfRule type="cellIs" priority="295" dxfId="1" operator="lessThan" stopIfTrue="1">
      <formula>0</formula>
    </cfRule>
    <cfRule type="cellIs" priority="296" dxfId="0" operator="greaterThan" stopIfTrue="1">
      <formula>0</formula>
    </cfRule>
  </conditionalFormatting>
  <conditionalFormatting sqref="AX9">
    <cfRule type="cellIs" priority="293" dxfId="1" operator="lessThan" stopIfTrue="1">
      <formula>0</formula>
    </cfRule>
    <cfRule type="cellIs" priority="294" dxfId="0" operator="greaterThan" stopIfTrue="1">
      <formula>0</formula>
    </cfRule>
  </conditionalFormatting>
  <conditionalFormatting sqref="AX7">
    <cfRule type="cellIs" priority="291" dxfId="1" operator="lessThan" stopIfTrue="1">
      <formula>0</formula>
    </cfRule>
    <cfRule type="cellIs" priority="292" dxfId="0" operator="greaterThan" stopIfTrue="1">
      <formula>0</formula>
    </cfRule>
  </conditionalFormatting>
  <conditionalFormatting sqref="AY7">
    <cfRule type="cellIs" priority="289" dxfId="1" operator="lessThan" stopIfTrue="1">
      <formula>0</formula>
    </cfRule>
    <cfRule type="cellIs" priority="290" dxfId="0" operator="greaterThan" stopIfTrue="1">
      <formula>0</formula>
    </cfRule>
  </conditionalFormatting>
  <conditionalFormatting sqref="BC4">
    <cfRule type="cellIs" priority="287" dxfId="1" operator="lessThan" stopIfTrue="1">
      <formula>0</formula>
    </cfRule>
    <cfRule type="cellIs" priority="288" dxfId="0" operator="greaterThan" stopIfTrue="1">
      <formula>0</formula>
    </cfRule>
  </conditionalFormatting>
  <conditionalFormatting sqref="BD4">
    <cfRule type="cellIs" priority="285" dxfId="1" operator="lessThan" stopIfTrue="1">
      <formula>0</formula>
    </cfRule>
    <cfRule type="cellIs" priority="286" dxfId="0" operator="greaterThan" stopIfTrue="1">
      <formula>0</formula>
    </cfRule>
  </conditionalFormatting>
  <conditionalFormatting sqref="BB5">
    <cfRule type="cellIs" priority="283" dxfId="1" operator="lessThan" stopIfTrue="1">
      <formula>0</formula>
    </cfRule>
    <cfRule type="cellIs" priority="284" dxfId="0" operator="greaterThan" stopIfTrue="1">
      <formula>0</formula>
    </cfRule>
  </conditionalFormatting>
  <conditionalFormatting sqref="BC5">
    <cfRule type="cellIs" priority="281" dxfId="1" operator="lessThan" stopIfTrue="1">
      <formula>0</formula>
    </cfRule>
    <cfRule type="cellIs" priority="282" dxfId="0" operator="greaterThan" stopIfTrue="1">
      <formula>0</formula>
    </cfRule>
  </conditionalFormatting>
  <conditionalFormatting sqref="BD5">
    <cfRule type="cellIs" priority="279" dxfId="1" operator="lessThan" stopIfTrue="1">
      <formula>0</formula>
    </cfRule>
    <cfRule type="cellIs" priority="280" dxfId="0" operator="greaterThan" stopIfTrue="1">
      <formula>0</formula>
    </cfRule>
  </conditionalFormatting>
  <conditionalFormatting sqref="BB6">
    <cfRule type="cellIs" priority="277" dxfId="1" operator="lessThan" stopIfTrue="1">
      <formula>0</formula>
    </cfRule>
    <cfRule type="cellIs" priority="278" dxfId="0" operator="greaterThan" stopIfTrue="1">
      <formula>0</formula>
    </cfRule>
  </conditionalFormatting>
  <conditionalFormatting sqref="BC6">
    <cfRule type="cellIs" priority="275" dxfId="1" operator="lessThan" stopIfTrue="1">
      <formula>0</formula>
    </cfRule>
    <cfRule type="cellIs" priority="276" dxfId="0" operator="greaterThan" stopIfTrue="1">
      <formula>0</formula>
    </cfRule>
  </conditionalFormatting>
  <conditionalFormatting sqref="BD6">
    <cfRule type="cellIs" priority="273" dxfId="1" operator="lessThan" stopIfTrue="1">
      <formula>0</formula>
    </cfRule>
    <cfRule type="cellIs" priority="274" dxfId="0" operator="greaterThan" stopIfTrue="1">
      <formula>0</formula>
    </cfRule>
  </conditionalFormatting>
  <conditionalFormatting sqref="BB7">
    <cfRule type="cellIs" priority="271" dxfId="1" operator="lessThan" stopIfTrue="1">
      <formula>0</formula>
    </cfRule>
    <cfRule type="cellIs" priority="272" dxfId="0" operator="greaterThan" stopIfTrue="1">
      <formula>0</formula>
    </cfRule>
  </conditionalFormatting>
  <conditionalFormatting sqref="BC7">
    <cfRule type="cellIs" priority="269" dxfId="1" operator="lessThan" stopIfTrue="1">
      <formula>0</formula>
    </cfRule>
    <cfRule type="cellIs" priority="270" dxfId="0" operator="greaterThan" stopIfTrue="1">
      <formula>0</formula>
    </cfRule>
  </conditionalFormatting>
  <conditionalFormatting sqref="BD7">
    <cfRule type="cellIs" priority="267" dxfId="1" operator="lessThan" stopIfTrue="1">
      <formula>0</formula>
    </cfRule>
    <cfRule type="cellIs" priority="268" dxfId="0" operator="greaterThan" stopIfTrue="1">
      <formula>0</formula>
    </cfRule>
  </conditionalFormatting>
  <conditionalFormatting sqref="BB8">
    <cfRule type="cellIs" priority="265" dxfId="1" operator="lessThan" stopIfTrue="1">
      <formula>0</formula>
    </cfRule>
    <cfRule type="cellIs" priority="266" dxfId="0" operator="greaterThan" stopIfTrue="1">
      <formula>0</formula>
    </cfRule>
  </conditionalFormatting>
  <conditionalFormatting sqref="BC8">
    <cfRule type="cellIs" priority="263" dxfId="1" operator="lessThan" stopIfTrue="1">
      <formula>0</formula>
    </cfRule>
    <cfRule type="cellIs" priority="264" dxfId="0" operator="greaterThan" stopIfTrue="1">
      <formula>0</formula>
    </cfRule>
  </conditionalFormatting>
  <conditionalFormatting sqref="BD8">
    <cfRule type="cellIs" priority="261" dxfId="1" operator="lessThan" stopIfTrue="1">
      <formula>0</formula>
    </cfRule>
    <cfRule type="cellIs" priority="262" dxfId="0" operator="greaterThan" stopIfTrue="1">
      <formula>0</formula>
    </cfRule>
  </conditionalFormatting>
  <conditionalFormatting sqref="BB9">
    <cfRule type="cellIs" priority="259" dxfId="1" operator="lessThan" stopIfTrue="1">
      <formula>0</formula>
    </cfRule>
    <cfRule type="cellIs" priority="260" dxfId="0" operator="greaterThan" stopIfTrue="1">
      <formula>0</formula>
    </cfRule>
  </conditionalFormatting>
  <conditionalFormatting sqref="BC9">
    <cfRule type="cellIs" priority="257" dxfId="1" operator="lessThan" stopIfTrue="1">
      <formula>0</formula>
    </cfRule>
    <cfRule type="cellIs" priority="258" dxfId="0" operator="greaterThan" stopIfTrue="1">
      <formula>0</formula>
    </cfRule>
  </conditionalFormatting>
  <conditionalFormatting sqref="BD9">
    <cfRule type="cellIs" priority="255" dxfId="1" operator="lessThan" stopIfTrue="1">
      <formula>0</formula>
    </cfRule>
    <cfRule type="cellIs" priority="256" dxfId="0" operator="greaterThan" stopIfTrue="1">
      <formula>0</formula>
    </cfRule>
  </conditionalFormatting>
  <conditionalFormatting sqref="N5 U5">
    <cfRule type="expression" priority="254" dxfId="2" stopIfTrue="1">
      <formula>$X$5=1</formula>
    </cfRule>
  </conditionalFormatting>
  <conditionalFormatting sqref="O5 V5">
    <cfRule type="expression" priority="253" dxfId="2" stopIfTrue="1">
      <formula>$X$5=2</formula>
    </cfRule>
  </conditionalFormatting>
  <conditionalFormatting sqref="P5 W5">
    <cfRule type="expression" priority="252" dxfId="2" stopIfTrue="1">
      <formula>$X$5=3</formula>
    </cfRule>
  </conditionalFormatting>
  <conditionalFormatting sqref="N6 U6">
    <cfRule type="expression" priority="251" dxfId="2" stopIfTrue="1">
      <formula>$X$6=1</formula>
    </cfRule>
  </conditionalFormatting>
  <conditionalFormatting sqref="O6 V6">
    <cfRule type="expression" priority="250" dxfId="2" stopIfTrue="1">
      <formula>$X$6=2</formula>
    </cfRule>
  </conditionalFormatting>
  <conditionalFormatting sqref="P6 W6">
    <cfRule type="expression" priority="249" dxfId="2" stopIfTrue="1">
      <formula>$X$6=3</formula>
    </cfRule>
  </conditionalFormatting>
  <conditionalFormatting sqref="N7 U7">
    <cfRule type="expression" priority="248" dxfId="2" stopIfTrue="1">
      <formula>$X$7=1</formula>
    </cfRule>
  </conditionalFormatting>
  <conditionalFormatting sqref="O7 V7">
    <cfRule type="expression" priority="247" dxfId="2" stopIfTrue="1">
      <formula>$X$7=2</formula>
    </cfRule>
  </conditionalFormatting>
  <conditionalFormatting sqref="P7 W7">
    <cfRule type="expression" priority="246" dxfId="2" stopIfTrue="1">
      <formula>$X$7=3</formula>
    </cfRule>
  </conditionalFormatting>
  <conditionalFormatting sqref="N9 U9">
    <cfRule type="expression" priority="245" dxfId="2" stopIfTrue="1">
      <formula>$X$9=1</formula>
    </cfRule>
  </conditionalFormatting>
  <conditionalFormatting sqref="O9 V9">
    <cfRule type="expression" priority="244" dxfId="2" stopIfTrue="1">
      <formula>$X$9=2</formula>
    </cfRule>
  </conditionalFormatting>
  <conditionalFormatting sqref="P9 W9">
    <cfRule type="expression" priority="243" dxfId="2" stopIfTrue="1">
      <formula>$X$9=3</formula>
    </cfRule>
  </conditionalFormatting>
  <conditionalFormatting sqref="N10 U10">
    <cfRule type="expression" priority="242" dxfId="2" stopIfTrue="1">
      <formula>$X$10=1</formula>
    </cfRule>
  </conditionalFormatting>
  <conditionalFormatting sqref="O10 V10">
    <cfRule type="expression" priority="241" dxfId="2" stopIfTrue="1">
      <formula>$X$10=2</formula>
    </cfRule>
  </conditionalFormatting>
  <conditionalFormatting sqref="P10 W10">
    <cfRule type="expression" priority="240" dxfId="2" stopIfTrue="1">
      <formula>$X$10=3</formula>
    </cfRule>
  </conditionalFormatting>
  <conditionalFormatting sqref="N11 U11">
    <cfRule type="expression" priority="239" dxfId="2" stopIfTrue="1">
      <formula>$X$11=1</formula>
    </cfRule>
  </conditionalFormatting>
  <conditionalFormatting sqref="O11 V11">
    <cfRule type="expression" priority="238" dxfId="2" stopIfTrue="1">
      <formula>$X$11=2</formula>
    </cfRule>
  </conditionalFormatting>
  <conditionalFormatting sqref="P11 W11">
    <cfRule type="expression" priority="237" dxfId="2" stopIfTrue="1">
      <formula>$X$11=3</formula>
    </cfRule>
  </conditionalFormatting>
  <conditionalFormatting sqref="N14 U14">
    <cfRule type="expression" priority="236" dxfId="2" stopIfTrue="1">
      <formula>$X$5=1</formula>
    </cfRule>
  </conditionalFormatting>
  <conditionalFormatting sqref="O14 V14">
    <cfRule type="expression" priority="235" dxfId="2" stopIfTrue="1">
      <formula>$X$5=2</formula>
    </cfRule>
  </conditionalFormatting>
  <conditionalFormatting sqref="P14 W14">
    <cfRule type="expression" priority="234" dxfId="2" stopIfTrue="1">
      <formula>$X$5=3</formula>
    </cfRule>
  </conditionalFormatting>
  <conditionalFormatting sqref="N15 U15">
    <cfRule type="expression" priority="233" dxfId="2" stopIfTrue="1">
      <formula>$X$6=1</formula>
    </cfRule>
  </conditionalFormatting>
  <conditionalFormatting sqref="O15 V15">
    <cfRule type="expression" priority="232" dxfId="2" stopIfTrue="1">
      <formula>$X$6=2</formula>
    </cfRule>
  </conditionalFormatting>
  <conditionalFormatting sqref="P15 W15">
    <cfRule type="expression" priority="231" dxfId="2" stopIfTrue="1">
      <formula>$X$6=3</formula>
    </cfRule>
  </conditionalFormatting>
  <conditionalFormatting sqref="N16 U16">
    <cfRule type="expression" priority="230" dxfId="2" stopIfTrue="1">
      <formula>$X$7=1</formula>
    </cfRule>
  </conditionalFormatting>
  <conditionalFormatting sqref="O16 V16">
    <cfRule type="expression" priority="229" dxfId="2" stopIfTrue="1">
      <formula>$X$7=2</formula>
    </cfRule>
  </conditionalFormatting>
  <conditionalFormatting sqref="P16 W16">
    <cfRule type="expression" priority="228" dxfId="2" stopIfTrue="1">
      <formula>$X$7=3</formula>
    </cfRule>
  </conditionalFormatting>
  <conditionalFormatting sqref="N18 U18">
    <cfRule type="expression" priority="227" dxfId="2" stopIfTrue="1">
      <formula>$X$9=1</formula>
    </cfRule>
  </conditionalFormatting>
  <conditionalFormatting sqref="O18 V18">
    <cfRule type="expression" priority="226" dxfId="2" stopIfTrue="1">
      <formula>$X$9=2</formula>
    </cfRule>
  </conditionalFormatting>
  <conditionalFormatting sqref="P18 W18">
    <cfRule type="expression" priority="225" dxfId="2" stopIfTrue="1">
      <formula>$X$9=3</formula>
    </cfRule>
  </conditionalFormatting>
  <conditionalFormatting sqref="N19 U19">
    <cfRule type="expression" priority="224" dxfId="2" stopIfTrue="1">
      <formula>$X$10=1</formula>
    </cfRule>
  </conditionalFormatting>
  <conditionalFormatting sqref="O19 V19">
    <cfRule type="expression" priority="223" dxfId="2" stopIfTrue="1">
      <formula>$X$10=2</formula>
    </cfRule>
  </conditionalFormatting>
  <conditionalFormatting sqref="P19 W19">
    <cfRule type="expression" priority="222" dxfId="2" stopIfTrue="1">
      <formula>$X$10=3</formula>
    </cfRule>
  </conditionalFormatting>
  <conditionalFormatting sqref="N20 U20">
    <cfRule type="expression" priority="221" dxfId="2" stopIfTrue="1">
      <formula>$X$11=1</formula>
    </cfRule>
  </conditionalFormatting>
  <conditionalFormatting sqref="O20 V20">
    <cfRule type="expression" priority="220" dxfId="2" stopIfTrue="1">
      <formula>$X$11=2</formula>
    </cfRule>
  </conditionalFormatting>
  <conditionalFormatting sqref="P20 W20">
    <cfRule type="expression" priority="219" dxfId="2" stopIfTrue="1">
      <formula>$X$11=3</formula>
    </cfRule>
  </conditionalFormatting>
  <conditionalFormatting sqref="N23 U23">
    <cfRule type="expression" priority="218" dxfId="2" stopIfTrue="1">
      <formula>$X$5=1</formula>
    </cfRule>
  </conditionalFormatting>
  <conditionalFormatting sqref="O23 V23">
    <cfRule type="expression" priority="217" dxfId="2" stopIfTrue="1">
      <formula>$X$5=2</formula>
    </cfRule>
  </conditionalFormatting>
  <conditionalFormatting sqref="P23 W23">
    <cfRule type="expression" priority="216" dxfId="2" stopIfTrue="1">
      <formula>$X$5=3</formula>
    </cfRule>
  </conditionalFormatting>
  <conditionalFormatting sqref="N24 U24">
    <cfRule type="expression" priority="215" dxfId="2" stopIfTrue="1">
      <formula>$X$6=1</formula>
    </cfRule>
  </conditionalFormatting>
  <conditionalFormatting sqref="O24 V24">
    <cfRule type="expression" priority="214" dxfId="2" stopIfTrue="1">
      <formula>$X$6=2</formula>
    </cfRule>
  </conditionalFormatting>
  <conditionalFormatting sqref="P24 W24">
    <cfRule type="expression" priority="213" dxfId="2" stopIfTrue="1">
      <formula>$X$6=3</formula>
    </cfRule>
  </conditionalFormatting>
  <conditionalFormatting sqref="N25 U25">
    <cfRule type="expression" priority="212" dxfId="2" stopIfTrue="1">
      <formula>$X$7=1</formula>
    </cfRule>
  </conditionalFormatting>
  <conditionalFormatting sqref="O25 V25">
    <cfRule type="expression" priority="211" dxfId="2" stopIfTrue="1">
      <formula>$X$7=2</formula>
    </cfRule>
  </conditionalFormatting>
  <conditionalFormatting sqref="P25 W25">
    <cfRule type="expression" priority="210" dxfId="2" stopIfTrue="1">
      <formula>$X$7=3</formula>
    </cfRule>
  </conditionalFormatting>
  <conditionalFormatting sqref="N27 U27">
    <cfRule type="expression" priority="209" dxfId="2" stopIfTrue="1">
      <formula>$X$9=1</formula>
    </cfRule>
  </conditionalFormatting>
  <conditionalFormatting sqref="O27 V27">
    <cfRule type="expression" priority="208" dxfId="2" stopIfTrue="1">
      <formula>$X$9=2</formula>
    </cfRule>
  </conditionalFormatting>
  <conditionalFormatting sqref="P27 W27">
    <cfRule type="expression" priority="207" dxfId="2" stopIfTrue="1">
      <formula>$X$9=3</formula>
    </cfRule>
  </conditionalFormatting>
  <conditionalFormatting sqref="N28 U28">
    <cfRule type="expression" priority="206" dxfId="2" stopIfTrue="1">
      <formula>$X$10=1</formula>
    </cfRule>
  </conditionalFormatting>
  <conditionalFormatting sqref="O28 V28">
    <cfRule type="expression" priority="205" dxfId="2" stopIfTrue="1">
      <formula>$X$10=2</formula>
    </cfRule>
  </conditionalFormatting>
  <conditionalFormatting sqref="P28 W28">
    <cfRule type="expression" priority="204" dxfId="2" stopIfTrue="1">
      <formula>$X$10=3</formula>
    </cfRule>
  </conditionalFormatting>
  <conditionalFormatting sqref="N29 U29">
    <cfRule type="expression" priority="203" dxfId="2" stopIfTrue="1">
      <formula>$X$11=1</formula>
    </cfRule>
  </conditionalFormatting>
  <conditionalFormatting sqref="O29 V29">
    <cfRule type="expression" priority="202" dxfId="2" stopIfTrue="1">
      <formula>$X$11=2</formula>
    </cfRule>
  </conditionalFormatting>
  <conditionalFormatting sqref="P29 W29">
    <cfRule type="expression" priority="201" dxfId="2" stopIfTrue="1">
      <formula>$X$11=3</formula>
    </cfRule>
  </conditionalFormatting>
  <conditionalFormatting sqref="N32 U32">
    <cfRule type="expression" priority="200" dxfId="2" stopIfTrue="1">
      <formula>$X$5=1</formula>
    </cfRule>
  </conditionalFormatting>
  <conditionalFormatting sqref="O32 V32">
    <cfRule type="expression" priority="199" dxfId="2" stopIfTrue="1">
      <formula>$X$5=2</formula>
    </cfRule>
  </conditionalFormatting>
  <conditionalFormatting sqref="P32 W32">
    <cfRule type="expression" priority="198" dxfId="2" stopIfTrue="1">
      <formula>$X$5=3</formula>
    </cfRule>
  </conditionalFormatting>
  <conditionalFormatting sqref="N33 U33">
    <cfRule type="expression" priority="197" dxfId="2" stopIfTrue="1">
      <formula>$X$6=1</formula>
    </cfRule>
  </conditionalFormatting>
  <conditionalFormatting sqref="O33 V33">
    <cfRule type="expression" priority="196" dxfId="2" stopIfTrue="1">
      <formula>$X$6=2</formula>
    </cfRule>
  </conditionalFormatting>
  <conditionalFormatting sqref="P33 W33">
    <cfRule type="expression" priority="195" dxfId="2" stopIfTrue="1">
      <formula>$X$6=3</formula>
    </cfRule>
  </conditionalFormatting>
  <conditionalFormatting sqref="N34 U34">
    <cfRule type="expression" priority="194" dxfId="2" stopIfTrue="1">
      <formula>$X$7=1</formula>
    </cfRule>
  </conditionalFormatting>
  <conditionalFormatting sqref="O34 V34">
    <cfRule type="expression" priority="193" dxfId="2" stopIfTrue="1">
      <formula>$X$7=2</formula>
    </cfRule>
  </conditionalFormatting>
  <conditionalFormatting sqref="P34 W34">
    <cfRule type="expression" priority="192" dxfId="2" stopIfTrue="1">
      <formula>$X$7=3</formula>
    </cfRule>
  </conditionalFormatting>
  <conditionalFormatting sqref="N36 U36">
    <cfRule type="expression" priority="191" dxfId="2" stopIfTrue="1">
      <formula>$X$9=1</formula>
    </cfRule>
  </conditionalFormatting>
  <conditionalFormatting sqref="O36 V36">
    <cfRule type="expression" priority="190" dxfId="2" stopIfTrue="1">
      <formula>$X$9=2</formula>
    </cfRule>
  </conditionalFormatting>
  <conditionalFormatting sqref="P36 W36">
    <cfRule type="expression" priority="189" dxfId="2" stopIfTrue="1">
      <formula>$X$9=3</formula>
    </cfRule>
  </conditionalFormatting>
  <conditionalFormatting sqref="N37 U37">
    <cfRule type="expression" priority="188" dxfId="2" stopIfTrue="1">
      <formula>$X$10=1</formula>
    </cfRule>
  </conditionalFormatting>
  <conditionalFormatting sqref="O37 V37">
    <cfRule type="expression" priority="187" dxfId="2" stopIfTrue="1">
      <formula>$X$10=2</formula>
    </cfRule>
  </conditionalFormatting>
  <conditionalFormatting sqref="P37 W37">
    <cfRule type="expression" priority="186" dxfId="2" stopIfTrue="1">
      <formula>$X$10=3</formula>
    </cfRule>
  </conditionalFormatting>
  <conditionalFormatting sqref="N38 U38">
    <cfRule type="expression" priority="185" dxfId="2" stopIfTrue="1">
      <formula>$X$11=1</formula>
    </cfRule>
  </conditionalFormatting>
  <conditionalFormatting sqref="O38 V38">
    <cfRule type="expression" priority="184" dxfId="2" stopIfTrue="1">
      <formula>$X$11=2</formula>
    </cfRule>
  </conditionalFormatting>
  <conditionalFormatting sqref="P38 W38">
    <cfRule type="expression" priority="183" dxfId="2" stopIfTrue="1">
      <formula>$X$11=3</formula>
    </cfRule>
  </conditionalFormatting>
  <conditionalFormatting sqref="N41 U41">
    <cfRule type="expression" priority="182" dxfId="2" stopIfTrue="1">
      <formula>$X$5=1</formula>
    </cfRule>
  </conditionalFormatting>
  <conditionalFormatting sqref="O41 V41">
    <cfRule type="expression" priority="181" dxfId="2" stopIfTrue="1">
      <formula>$X$5=2</formula>
    </cfRule>
  </conditionalFormatting>
  <conditionalFormatting sqref="P41 W41">
    <cfRule type="expression" priority="180" dxfId="2" stopIfTrue="1">
      <formula>$X$5=3</formula>
    </cfRule>
  </conditionalFormatting>
  <conditionalFormatting sqref="N42 U42">
    <cfRule type="expression" priority="179" dxfId="2" stopIfTrue="1">
      <formula>$X$6=1</formula>
    </cfRule>
  </conditionalFormatting>
  <conditionalFormatting sqref="O42 V42">
    <cfRule type="expression" priority="178" dxfId="2" stopIfTrue="1">
      <formula>$X$6=2</formula>
    </cfRule>
  </conditionalFormatting>
  <conditionalFormatting sqref="P42 W42">
    <cfRule type="expression" priority="177" dxfId="2" stopIfTrue="1">
      <formula>$X$6=3</formula>
    </cfRule>
  </conditionalFormatting>
  <conditionalFormatting sqref="N43 U43">
    <cfRule type="expression" priority="176" dxfId="2" stopIfTrue="1">
      <formula>$X$7=1</formula>
    </cfRule>
  </conditionalFormatting>
  <conditionalFormatting sqref="O43 V43">
    <cfRule type="expression" priority="175" dxfId="2" stopIfTrue="1">
      <formula>$X$7=2</formula>
    </cfRule>
  </conditionalFormatting>
  <conditionalFormatting sqref="P43 W43">
    <cfRule type="expression" priority="174" dxfId="2" stopIfTrue="1">
      <formula>$X$7=3</formula>
    </cfRule>
  </conditionalFormatting>
  <conditionalFormatting sqref="N45 U45">
    <cfRule type="expression" priority="173" dxfId="2" stopIfTrue="1">
      <formula>$X$9=1</formula>
    </cfRule>
  </conditionalFormatting>
  <conditionalFormatting sqref="O45 V45">
    <cfRule type="expression" priority="172" dxfId="2" stopIfTrue="1">
      <formula>$X$9=2</formula>
    </cfRule>
  </conditionalFormatting>
  <conditionalFormatting sqref="P45 W45">
    <cfRule type="expression" priority="171" dxfId="2" stopIfTrue="1">
      <formula>$X$9=3</formula>
    </cfRule>
  </conditionalFormatting>
  <conditionalFormatting sqref="N46 U46">
    <cfRule type="expression" priority="170" dxfId="2" stopIfTrue="1">
      <formula>$X$10=1</formula>
    </cfRule>
  </conditionalFormatting>
  <conditionalFormatting sqref="O46 V46">
    <cfRule type="expression" priority="169" dxfId="2" stopIfTrue="1">
      <formula>$X$10=2</formula>
    </cfRule>
  </conditionalFormatting>
  <conditionalFormatting sqref="P46 W46">
    <cfRule type="expression" priority="168" dxfId="2" stopIfTrue="1">
      <formula>$X$10=3</formula>
    </cfRule>
  </conditionalFormatting>
  <conditionalFormatting sqref="N47 U47">
    <cfRule type="expression" priority="167" dxfId="2" stopIfTrue="1">
      <formula>$X$11=1</formula>
    </cfRule>
  </conditionalFormatting>
  <conditionalFormatting sqref="O47 V47">
    <cfRule type="expression" priority="166" dxfId="2" stopIfTrue="1">
      <formula>$X$11=2</formula>
    </cfRule>
  </conditionalFormatting>
  <conditionalFormatting sqref="P47 W47">
    <cfRule type="expression" priority="165" dxfId="2" stopIfTrue="1">
      <formula>$X$11=3</formula>
    </cfRule>
  </conditionalFormatting>
  <conditionalFormatting sqref="N50 U50">
    <cfRule type="expression" priority="164" dxfId="2" stopIfTrue="1">
      <formula>$X$5=1</formula>
    </cfRule>
  </conditionalFormatting>
  <conditionalFormatting sqref="O50 V50">
    <cfRule type="expression" priority="163" dxfId="2" stopIfTrue="1">
      <formula>$X$5=2</formula>
    </cfRule>
  </conditionalFormatting>
  <conditionalFormatting sqref="P50 W50">
    <cfRule type="expression" priority="162" dxfId="2" stopIfTrue="1">
      <formula>$X$5=3</formula>
    </cfRule>
  </conditionalFormatting>
  <conditionalFormatting sqref="N51 U51">
    <cfRule type="expression" priority="161" dxfId="2" stopIfTrue="1">
      <formula>$X$6=1</formula>
    </cfRule>
  </conditionalFormatting>
  <conditionalFormatting sqref="O51 V51">
    <cfRule type="expression" priority="160" dxfId="2" stopIfTrue="1">
      <formula>$X$6=2</formula>
    </cfRule>
  </conditionalFormatting>
  <conditionalFormatting sqref="P51 W51">
    <cfRule type="expression" priority="159" dxfId="2" stopIfTrue="1">
      <formula>$X$6=3</formula>
    </cfRule>
  </conditionalFormatting>
  <conditionalFormatting sqref="N52 U52">
    <cfRule type="expression" priority="158" dxfId="2" stopIfTrue="1">
      <formula>$X$7=1</formula>
    </cfRule>
  </conditionalFormatting>
  <conditionalFormatting sqref="O52 V52">
    <cfRule type="expression" priority="157" dxfId="2" stopIfTrue="1">
      <formula>$X$7=2</formula>
    </cfRule>
  </conditionalFormatting>
  <conditionalFormatting sqref="P52 W52">
    <cfRule type="expression" priority="156" dxfId="2" stopIfTrue="1">
      <formula>$X$7=3</formula>
    </cfRule>
  </conditionalFormatting>
  <conditionalFormatting sqref="N54 U54">
    <cfRule type="expression" priority="155" dxfId="2" stopIfTrue="1">
      <formula>$X$9=1</formula>
    </cfRule>
  </conditionalFormatting>
  <conditionalFormatting sqref="O54 V54">
    <cfRule type="expression" priority="154" dxfId="2" stopIfTrue="1">
      <formula>$X$9=2</formula>
    </cfRule>
  </conditionalFormatting>
  <conditionalFormatting sqref="P54 W54">
    <cfRule type="expression" priority="153" dxfId="2" stopIfTrue="1">
      <formula>$X$9=3</formula>
    </cfRule>
  </conditionalFormatting>
  <conditionalFormatting sqref="N55 U55">
    <cfRule type="expression" priority="152" dxfId="2" stopIfTrue="1">
      <formula>$X$10=1</formula>
    </cfRule>
  </conditionalFormatting>
  <conditionalFormatting sqref="O55 V55">
    <cfRule type="expression" priority="151" dxfId="2" stopIfTrue="1">
      <formula>$X$10=2</formula>
    </cfRule>
  </conditionalFormatting>
  <conditionalFormatting sqref="P55 W55">
    <cfRule type="expression" priority="150" dxfId="2" stopIfTrue="1">
      <formula>$X$10=3</formula>
    </cfRule>
  </conditionalFormatting>
  <conditionalFormatting sqref="N56 U56">
    <cfRule type="expression" priority="149" dxfId="2" stopIfTrue="1">
      <formula>$X$11=1</formula>
    </cfRule>
  </conditionalFormatting>
  <conditionalFormatting sqref="O56 V56">
    <cfRule type="expression" priority="148" dxfId="2" stopIfTrue="1">
      <formula>$X$11=2</formula>
    </cfRule>
  </conditionalFormatting>
  <conditionalFormatting sqref="P56 W56">
    <cfRule type="expression" priority="147" dxfId="2" stopIfTrue="1">
      <formula>$X$11=3</formula>
    </cfRule>
  </conditionalFormatting>
  <conditionalFormatting sqref="U14 U23 U32">
    <cfRule type="expression" priority="146" dxfId="2" stopIfTrue="1">
      <formula>$X$5=1</formula>
    </cfRule>
  </conditionalFormatting>
  <conditionalFormatting sqref="V14 V23 V32">
    <cfRule type="expression" priority="145" dxfId="2" stopIfTrue="1">
      <formula>$X$5=2</formula>
    </cfRule>
  </conditionalFormatting>
  <conditionalFormatting sqref="W14 W23 W32">
    <cfRule type="expression" priority="144" dxfId="2" stopIfTrue="1">
      <formula>$X$5=3</formula>
    </cfRule>
  </conditionalFormatting>
  <conditionalFormatting sqref="U15 U24 U33">
    <cfRule type="expression" priority="143" dxfId="2" stopIfTrue="1">
      <formula>$X$6=1</formula>
    </cfRule>
  </conditionalFormatting>
  <conditionalFormatting sqref="V15 V24 V33">
    <cfRule type="expression" priority="142" dxfId="2" stopIfTrue="1">
      <formula>$X$6=2</formula>
    </cfRule>
  </conditionalFormatting>
  <conditionalFormatting sqref="W15 W24 W33">
    <cfRule type="expression" priority="141" dxfId="2" stopIfTrue="1">
      <formula>$X$6=3</formula>
    </cfRule>
  </conditionalFormatting>
  <conditionalFormatting sqref="U16 U25 U34">
    <cfRule type="expression" priority="140" dxfId="2" stopIfTrue="1">
      <formula>$X$7=1</formula>
    </cfRule>
  </conditionalFormatting>
  <conditionalFormatting sqref="V16 V25 V34">
    <cfRule type="expression" priority="139" dxfId="2" stopIfTrue="1">
      <formula>$X$7=2</formula>
    </cfRule>
  </conditionalFormatting>
  <conditionalFormatting sqref="W16 W25 W34">
    <cfRule type="expression" priority="138" dxfId="2" stopIfTrue="1">
      <formula>$X$7=3</formula>
    </cfRule>
  </conditionalFormatting>
  <conditionalFormatting sqref="U18 U27 U36">
    <cfRule type="expression" priority="137" dxfId="2" stopIfTrue="1">
      <formula>$X$9=1</formula>
    </cfRule>
  </conditionalFormatting>
  <conditionalFormatting sqref="V18 V27 V36">
    <cfRule type="expression" priority="136" dxfId="2" stopIfTrue="1">
      <formula>$X$9=2</formula>
    </cfRule>
  </conditionalFormatting>
  <conditionalFormatting sqref="W18 W27 W36">
    <cfRule type="expression" priority="135" dxfId="2" stopIfTrue="1">
      <formula>$X$9=3</formula>
    </cfRule>
  </conditionalFormatting>
  <conditionalFormatting sqref="U19 U28 U37">
    <cfRule type="expression" priority="134" dxfId="2" stopIfTrue="1">
      <formula>$X$10=1</formula>
    </cfRule>
  </conditionalFormatting>
  <conditionalFormatting sqref="V19 V28 V37">
    <cfRule type="expression" priority="133" dxfId="2" stopIfTrue="1">
      <formula>$X$10=2</formula>
    </cfRule>
  </conditionalFormatting>
  <conditionalFormatting sqref="W19 W28 W37">
    <cfRule type="expression" priority="132" dxfId="2" stopIfTrue="1">
      <formula>$X$10=3</formula>
    </cfRule>
  </conditionalFormatting>
  <conditionalFormatting sqref="U20 U29 U38">
    <cfRule type="expression" priority="131" dxfId="2" stopIfTrue="1">
      <formula>$X$11=1</formula>
    </cfRule>
  </conditionalFormatting>
  <conditionalFormatting sqref="V20 V29 V38">
    <cfRule type="expression" priority="130" dxfId="2" stopIfTrue="1">
      <formula>$X$11=2</formula>
    </cfRule>
  </conditionalFormatting>
  <conditionalFormatting sqref="W20 W29 W38">
    <cfRule type="expression" priority="129" dxfId="2" stopIfTrue="1">
      <formula>$X$11=3</formula>
    </cfRule>
  </conditionalFormatting>
  <conditionalFormatting sqref="N14 N23 N32">
    <cfRule type="expression" priority="128" dxfId="2" stopIfTrue="1">
      <formula>$X$5=1</formula>
    </cfRule>
  </conditionalFormatting>
  <conditionalFormatting sqref="O14 O23 O32">
    <cfRule type="expression" priority="127" dxfId="2" stopIfTrue="1">
      <formula>$X$5=2</formula>
    </cfRule>
  </conditionalFormatting>
  <conditionalFormatting sqref="P14 P23 P32">
    <cfRule type="expression" priority="126" dxfId="2" stopIfTrue="1">
      <formula>$X$5=3</formula>
    </cfRule>
  </conditionalFormatting>
  <conditionalFormatting sqref="N15 N24 N33">
    <cfRule type="expression" priority="125" dxfId="2" stopIfTrue="1">
      <formula>$X$6=1</formula>
    </cfRule>
  </conditionalFormatting>
  <conditionalFormatting sqref="O15 O24 O33">
    <cfRule type="expression" priority="124" dxfId="2" stopIfTrue="1">
      <formula>$X$6=2</formula>
    </cfRule>
  </conditionalFormatting>
  <conditionalFormatting sqref="P15 P24 P33">
    <cfRule type="expression" priority="123" dxfId="2" stopIfTrue="1">
      <formula>$X$6=3</formula>
    </cfRule>
  </conditionalFormatting>
  <conditionalFormatting sqref="N16 N25 N34">
    <cfRule type="expression" priority="122" dxfId="2" stopIfTrue="1">
      <formula>$X$7=1</formula>
    </cfRule>
  </conditionalFormatting>
  <conditionalFormatting sqref="O16 O25 O34">
    <cfRule type="expression" priority="121" dxfId="2" stopIfTrue="1">
      <formula>$X$7=2</formula>
    </cfRule>
  </conditionalFormatting>
  <conditionalFormatting sqref="P16 P25 P34">
    <cfRule type="expression" priority="120" dxfId="2" stopIfTrue="1">
      <formula>$X$7=3</formula>
    </cfRule>
  </conditionalFormatting>
  <conditionalFormatting sqref="N18 N27 N36">
    <cfRule type="expression" priority="119" dxfId="2" stopIfTrue="1">
      <formula>$X$9=1</formula>
    </cfRule>
  </conditionalFormatting>
  <conditionalFormatting sqref="O18 O27 O36">
    <cfRule type="expression" priority="118" dxfId="2" stopIfTrue="1">
      <formula>$X$9=2</formula>
    </cfRule>
  </conditionalFormatting>
  <conditionalFormatting sqref="P18 P27 P36">
    <cfRule type="expression" priority="117" dxfId="2" stopIfTrue="1">
      <formula>$X$9=3</formula>
    </cfRule>
  </conditionalFormatting>
  <conditionalFormatting sqref="N19 N28 N37">
    <cfRule type="expression" priority="116" dxfId="2" stopIfTrue="1">
      <formula>$X$10=1</formula>
    </cfRule>
  </conditionalFormatting>
  <conditionalFormatting sqref="O19 O28 O37">
    <cfRule type="expression" priority="115" dxfId="2" stopIfTrue="1">
      <formula>$X$10=2</formula>
    </cfRule>
  </conditionalFormatting>
  <conditionalFormatting sqref="P19 P28 P37">
    <cfRule type="expression" priority="114" dxfId="2" stopIfTrue="1">
      <formula>$X$10=3</formula>
    </cfRule>
  </conditionalFormatting>
  <conditionalFormatting sqref="N20 N29 N38">
    <cfRule type="expression" priority="113" dxfId="2" stopIfTrue="1">
      <formula>$X$11=1</formula>
    </cfRule>
  </conditionalFormatting>
  <conditionalFormatting sqref="O20 O29 O38">
    <cfRule type="expression" priority="112" dxfId="2" stopIfTrue="1">
      <formula>$X$11=2</formula>
    </cfRule>
  </conditionalFormatting>
  <conditionalFormatting sqref="P20 P29 P38">
    <cfRule type="expression" priority="111" dxfId="2" stopIfTrue="1">
      <formula>$X$11=3</formula>
    </cfRule>
  </conditionalFormatting>
  <conditionalFormatting sqref="N5 U5 N41 U41 N50 U50 U14 U23 U32 N14 N23 N32">
    <cfRule type="expression" priority="110" dxfId="2" stopIfTrue="1">
      <formula>$X$5=1</formula>
    </cfRule>
  </conditionalFormatting>
  <conditionalFormatting sqref="O5 V5 O41 V41 O50 V50 V14 V23 V32 O14 O23 O32">
    <cfRule type="expression" priority="109" dxfId="2" stopIfTrue="1">
      <formula>$X$5=2</formula>
    </cfRule>
  </conditionalFormatting>
  <conditionalFormatting sqref="P5 W5 P41 W41 P50 W50 W14 W23 W32 P14 P23 P32">
    <cfRule type="expression" priority="108" dxfId="2" stopIfTrue="1">
      <formula>$X$5=3</formula>
    </cfRule>
  </conditionalFormatting>
  <conditionalFormatting sqref="N6 U6 N42 U42 N51 U51 U15 U24 U33 N15 N24 N33">
    <cfRule type="expression" priority="107" dxfId="2" stopIfTrue="1">
      <formula>$X$6=1</formula>
    </cfRule>
  </conditionalFormatting>
  <conditionalFormatting sqref="O6 V6 O42 V42 O51 V51 V15 V24 V33 O15 O24 O33">
    <cfRule type="expression" priority="106" dxfId="2" stopIfTrue="1">
      <formula>$X$6=2</formula>
    </cfRule>
  </conditionalFormatting>
  <conditionalFormatting sqref="P6 W6 P42 W42 P51 W51 W15 W24 W33 P15 P24 P33">
    <cfRule type="expression" priority="105" dxfId="2" stopIfTrue="1">
      <formula>$X$6=3</formula>
    </cfRule>
  </conditionalFormatting>
  <conditionalFormatting sqref="N7 U7 N43 U43 N52 U52 U16 U25 U34 N16 N25 N34">
    <cfRule type="expression" priority="104" dxfId="2" stopIfTrue="1">
      <formula>$X$7=1</formula>
    </cfRule>
  </conditionalFormatting>
  <conditionalFormatting sqref="O7 V7 O43 V43 O52 V52 V16 V25 V34 O16 O25 O34">
    <cfRule type="expression" priority="103" dxfId="2" stopIfTrue="1">
      <formula>$X$7=2</formula>
    </cfRule>
  </conditionalFormatting>
  <conditionalFormatting sqref="P7 W7 P43 W43 P52 W52 W16 W25 W34 P16 P25 P34">
    <cfRule type="expression" priority="102" dxfId="2" stopIfTrue="1">
      <formula>$X$7=3</formula>
    </cfRule>
  </conditionalFormatting>
  <conditionalFormatting sqref="N9 U9 N45 U45 N54 U54 U18 U27 U36 N18 N27 N36">
    <cfRule type="expression" priority="101" dxfId="2" stopIfTrue="1">
      <formula>$X$9=1</formula>
    </cfRule>
  </conditionalFormatting>
  <conditionalFormatting sqref="O9 V9 O45 V45 O54 V54 V18 V27 V36 O18 O27 O36">
    <cfRule type="expression" priority="100" dxfId="2" stopIfTrue="1">
      <formula>$X$9=2</formula>
    </cfRule>
  </conditionalFormatting>
  <conditionalFormatting sqref="P9 W9 P45 W45 P54 W54 W18 W27 W36 P18 P27 P36">
    <cfRule type="expression" priority="99" dxfId="2" stopIfTrue="1">
      <formula>$X$9=3</formula>
    </cfRule>
  </conditionalFormatting>
  <conditionalFormatting sqref="N10 U10 N46 U46 N55 U55 U19 U28 U37 N19 N28 N37">
    <cfRule type="expression" priority="98" dxfId="2" stopIfTrue="1">
      <formula>$X$10=1</formula>
    </cfRule>
  </conditionalFormatting>
  <conditionalFormatting sqref="O10 V10 O46 V46 O55 V55 V19 V28 V37 O19 O28 O37">
    <cfRule type="expression" priority="97" dxfId="2" stopIfTrue="1">
      <formula>$X$10=2</formula>
    </cfRule>
  </conditionalFormatting>
  <conditionalFormatting sqref="P10 W10 P46 W46 P55 W55 W19 W28 W37 P19 P28 P37">
    <cfRule type="expression" priority="96" dxfId="2" stopIfTrue="1">
      <formula>$X$10=3</formula>
    </cfRule>
  </conditionalFormatting>
  <conditionalFormatting sqref="N11 U11 N47 U47 N56 U56 U20 U29 U38 N20 N29 N38">
    <cfRule type="expression" priority="95" dxfId="2" stopIfTrue="1">
      <formula>$X$11=1</formula>
    </cfRule>
  </conditionalFormatting>
  <conditionalFormatting sqref="O11 V11 O47 V47 O56 V56 V20 V29 V38 O20 O29 O38">
    <cfRule type="expression" priority="94" dxfId="2" stopIfTrue="1">
      <formula>$X$11=2</formula>
    </cfRule>
  </conditionalFormatting>
  <conditionalFormatting sqref="P11 W11 P47 W47 P56 W56 W20 W29 W38 P20 P29 P38">
    <cfRule type="expression" priority="93" dxfId="2" stopIfTrue="1">
      <formula>$X$11=3</formula>
    </cfRule>
  </conditionalFormatting>
  <conditionalFormatting sqref="AX4">
    <cfRule type="cellIs" priority="91" dxfId="1" operator="lessThan" stopIfTrue="1">
      <formula>0</formula>
    </cfRule>
    <cfRule type="cellIs" priority="92" dxfId="0" operator="greaterThan" stopIfTrue="1">
      <formula>0</formula>
    </cfRule>
  </conditionalFormatting>
  <conditionalFormatting sqref="BB4">
    <cfRule type="cellIs" priority="89" dxfId="1" operator="lessThan" stopIfTrue="1">
      <formula>0</formula>
    </cfRule>
    <cfRule type="cellIs" priority="90" dxfId="0" operator="greaterThan" stopIfTrue="1">
      <formula>0</formula>
    </cfRule>
  </conditionalFormatting>
  <conditionalFormatting sqref="AY4">
    <cfRule type="cellIs" priority="87" dxfId="1" operator="lessThan" stopIfTrue="1">
      <formula>0</formula>
    </cfRule>
    <cfRule type="cellIs" priority="88" dxfId="0" operator="greaterThan" stopIfTrue="1">
      <formula>0</formula>
    </cfRule>
  </conditionalFormatting>
  <conditionalFormatting sqref="AX5">
    <cfRule type="cellIs" priority="85" dxfId="1" operator="lessThan" stopIfTrue="1">
      <formula>0</formula>
    </cfRule>
    <cfRule type="cellIs" priority="86" dxfId="0" operator="greaterThan" stopIfTrue="1">
      <formula>0</formula>
    </cfRule>
  </conditionalFormatting>
  <conditionalFormatting sqref="AY5">
    <cfRule type="cellIs" priority="83" dxfId="1" operator="lessThan" stopIfTrue="1">
      <formula>0</formula>
    </cfRule>
    <cfRule type="cellIs" priority="84" dxfId="0" operator="greaterThan" stopIfTrue="1">
      <formula>0</formula>
    </cfRule>
  </conditionalFormatting>
  <conditionalFormatting sqref="AZ5">
    <cfRule type="cellIs" priority="81" dxfId="1" operator="lessThan" stopIfTrue="1">
      <formula>0</formula>
    </cfRule>
    <cfRule type="cellIs" priority="82" dxfId="0" operator="greaterThan" stopIfTrue="1">
      <formula>0</formula>
    </cfRule>
  </conditionalFormatting>
  <conditionalFormatting sqref="AZ4">
    <cfRule type="cellIs" priority="79" dxfId="1" operator="lessThan" stopIfTrue="1">
      <formula>0</formula>
    </cfRule>
    <cfRule type="cellIs" priority="80" dxfId="0" operator="greaterThan" stopIfTrue="1">
      <formula>0</formula>
    </cfRule>
  </conditionalFormatting>
  <conditionalFormatting sqref="AX6">
    <cfRule type="cellIs" priority="77" dxfId="1" operator="lessThan" stopIfTrue="1">
      <formula>0</formula>
    </cfRule>
    <cfRule type="cellIs" priority="78" dxfId="0" operator="greaterThan" stopIfTrue="1">
      <formula>0</formula>
    </cfRule>
  </conditionalFormatting>
  <conditionalFormatting sqref="AY6">
    <cfRule type="cellIs" priority="75" dxfId="1" operator="lessThan" stopIfTrue="1">
      <formula>0</formula>
    </cfRule>
    <cfRule type="cellIs" priority="76" dxfId="0" operator="greaterThan" stopIfTrue="1">
      <formula>0</formula>
    </cfRule>
  </conditionalFormatting>
  <conditionalFormatting sqref="AZ6">
    <cfRule type="cellIs" priority="73" dxfId="1" operator="lessThan" stopIfTrue="1">
      <formula>0</formula>
    </cfRule>
    <cfRule type="cellIs" priority="74" dxfId="0" operator="greaterThan" stopIfTrue="1">
      <formula>0</formula>
    </cfRule>
  </conditionalFormatting>
  <conditionalFormatting sqref="AZ7">
    <cfRule type="cellIs" priority="71" dxfId="1" operator="lessThan" stopIfTrue="1">
      <formula>0</formula>
    </cfRule>
    <cfRule type="cellIs" priority="72" dxfId="0" operator="greaterThan" stopIfTrue="1">
      <formula>0</formula>
    </cfRule>
  </conditionalFormatting>
  <conditionalFormatting sqref="AZ8">
    <cfRule type="cellIs" priority="69" dxfId="1" operator="lessThan" stopIfTrue="1">
      <formula>0</formula>
    </cfRule>
    <cfRule type="cellIs" priority="70" dxfId="0" operator="greaterThan" stopIfTrue="1">
      <formula>0</formula>
    </cfRule>
  </conditionalFormatting>
  <conditionalFormatting sqref="AZ9">
    <cfRule type="cellIs" priority="67" dxfId="1" operator="lessThan" stopIfTrue="1">
      <formula>0</formula>
    </cfRule>
    <cfRule type="cellIs" priority="68" dxfId="0" operator="greaterThan" stopIfTrue="1">
      <formula>0</formula>
    </cfRule>
  </conditionalFormatting>
  <conditionalFormatting sqref="AX8">
    <cfRule type="cellIs" priority="65" dxfId="1" operator="lessThan" stopIfTrue="1">
      <formula>0</formula>
    </cfRule>
    <cfRule type="cellIs" priority="66" dxfId="0" operator="greaterThan" stopIfTrue="1">
      <formula>0</formula>
    </cfRule>
  </conditionalFormatting>
  <conditionalFormatting sqref="AY8">
    <cfRule type="cellIs" priority="63" dxfId="1" operator="lessThan" stopIfTrue="1">
      <formula>0</formula>
    </cfRule>
    <cfRule type="cellIs" priority="64" dxfId="0" operator="greaterThan" stopIfTrue="1">
      <formula>0</formula>
    </cfRule>
  </conditionalFormatting>
  <conditionalFormatting sqref="AY9">
    <cfRule type="cellIs" priority="61" dxfId="1" operator="lessThan" stopIfTrue="1">
      <formula>0</formula>
    </cfRule>
    <cfRule type="cellIs" priority="62" dxfId="0" operator="greaterThan" stopIfTrue="1">
      <formula>0</formula>
    </cfRule>
  </conditionalFormatting>
  <conditionalFormatting sqref="AX9">
    <cfRule type="cellIs" priority="59" dxfId="1" operator="lessThan" stopIfTrue="1">
      <formula>0</formula>
    </cfRule>
    <cfRule type="cellIs" priority="60" dxfId="0" operator="greaterThan" stopIfTrue="1">
      <formula>0</formula>
    </cfRule>
  </conditionalFormatting>
  <conditionalFormatting sqref="AX7">
    <cfRule type="cellIs" priority="57" dxfId="1" operator="lessThan" stopIfTrue="1">
      <formula>0</formula>
    </cfRule>
    <cfRule type="cellIs" priority="58" dxfId="0" operator="greaterThan" stopIfTrue="1">
      <formula>0</formula>
    </cfRule>
  </conditionalFormatting>
  <conditionalFormatting sqref="AY7">
    <cfRule type="cellIs" priority="55" dxfId="1" operator="lessThan" stopIfTrue="1">
      <formula>0</formula>
    </cfRule>
    <cfRule type="cellIs" priority="56" dxfId="0" operator="greaterThan" stopIfTrue="1">
      <formula>0</formula>
    </cfRule>
  </conditionalFormatting>
  <conditionalFormatting sqref="BC4">
    <cfRule type="cellIs" priority="53" dxfId="1" operator="lessThan" stopIfTrue="1">
      <formula>0</formula>
    </cfRule>
    <cfRule type="cellIs" priority="54" dxfId="0" operator="greaterThan" stopIfTrue="1">
      <formula>0</formula>
    </cfRule>
  </conditionalFormatting>
  <conditionalFormatting sqref="BD4">
    <cfRule type="cellIs" priority="51" dxfId="1" operator="lessThan" stopIfTrue="1">
      <formula>0</formula>
    </cfRule>
    <cfRule type="cellIs" priority="52" dxfId="0" operator="greaterThan" stopIfTrue="1">
      <formula>0</formula>
    </cfRule>
  </conditionalFormatting>
  <conditionalFormatting sqref="BB5">
    <cfRule type="cellIs" priority="49" dxfId="1" operator="lessThan" stopIfTrue="1">
      <formula>0</formula>
    </cfRule>
    <cfRule type="cellIs" priority="50" dxfId="0" operator="greaterThan" stopIfTrue="1">
      <formula>0</formula>
    </cfRule>
  </conditionalFormatting>
  <conditionalFormatting sqref="BC5">
    <cfRule type="cellIs" priority="47" dxfId="1" operator="lessThan" stopIfTrue="1">
      <formula>0</formula>
    </cfRule>
    <cfRule type="cellIs" priority="48" dxfId="0" operator="greaterThan" stopIfTrue="1">
      <formula>0</formula>
    </cfRule>
  </conditionalFormatting>
  <conditionalFormatting sqref="BD5">
    <cfRule type="cellIs" priority="45" dxfId="1" operator="lessThan" stopIfTrue="1">
      <formula>0</formula>
    </cfRule>
    <cfRule type="cellIs" priority="46" dxfId="0" operator="greaterThan" stopIfTrue="1">
      <formula>0</formula>
    </cfRule>
  </conditionalFormatting>
  <conditionalFormatting sqref="BB6">
    <cfRule type="cellIs" priority="43" dxfId="1" operator="lessThan" stopIfTrue="1">
      <formula>0</formula>
    </cfRule>
    <cfRule type="cellIs" priority="44" dxfId="0" operator="greaterThan" stopIfTrue="1">
      <formula>0</formula>
    </cfRule>
  </conditionalFormatting>
  <conditionalFormatting sqref="BC6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BD6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BB7">
    <cfRule type="cellIs" priority="37" dxfId="1" operator="lessThan" stopIfTrue="1">
      <formula>0</formula>
    </cfRule>
    <cfRule type="cellIs" priority="38" dxfId="0" operator="greaterThan" stopIfTrue="1">
      <formula>0</formula>
    </cfRule>
  </conditionalFormatting>
  <conditionalFormatting sqref="BC7">
    <cfRule type="cellIs" priority="35" dxfId="1" operator="lessThan" stopIfTrue="1">
      <formula>0</formula>
    </cfRule>
    <cfRule type="cellIs" priority="36" dxfId="0" operator="greaterThan" stopIfTrue="1">
      <formula>0</formula>
    </cfRule>
  </conditionalFormatting>
  <conditionalFormatting sqref="BD7">
    <cfRule type="cellIs" priority="33" dxfId="1" operator="lessThan" stopIfTrue="1">
      <formula>0</formula>
    </cfRule>
    <cfRule type="cellIs" priority="34" dxfId="0" operator="greaterThan" stopIfTrue="1">
      <formula>0</formula>
    </cfRule>
  </conditionalFormatting>
  <conditionalFormatting sqref="BB8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BC8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BD8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BB9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BC9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BD9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N41 U41 N50 U50 N5 U5 U14 N14 U23 N23 U32 N32">
    <cfRule type="expression" priority="20" dxfId="2" stopIfTrue="1">
      <formula>$X$5=1</formula>
    </cfRule>
  </conditionalFormatting>
  <conditionalFormatting sqref="O41 V41 O50 V50 O5 V5 V14 O14 V23 O23 V32 O32">
    <cfRule type="expression" priority="19" dxfId="2" stopIfTrue="1">
      <formula>$X$5=2</formula>
    </cfRule>
  </conditionalFormatting>
  <conditionalFormatting sqref="P41 W41 P50 W50 P5 W5 W14 P14 W23 P23 W32 P32">
    <cfRule type="expression" priority="18" dxfId="2" stopIfTrue="1">
      <formula>$X$5=3</formula>
    </cfRule>
  </conditionalFormatting>
  <conditionalFormatting sqref="N42 U42 N51 U51 N6 U6 U15 N15 U24 N24 U33 N33">
    <cfRule type="expression" priority="17" dxfId="2" stopIfTrue="1">
      <formula>$X$6=1</formula>
    </cfRule>
  </conditionalFormatting>
  <conditionalFormatting sqref="O42 V42 O51 V51 O6 V6 V15 O15 V24 O24 V33 O33">
    <cfRule type="expression" priority="16" dxfId="2" stopIfTrue="1">
      <formula>$X$6=2</formula>
    </cfRule>
  </conditionalFormatting>
  <conditionalFormatting sqref="P42 W42 P51 W51 P6 W6 W15 P15 W24 P24 W33 P33">
    <cfRule type="expression" priority="15" dxfId="2" stopIfTrue="1">
      <formula>$X$6=3</formula>
    </cfRule>
  </conditionalFormatting>
  <conditionalFormatting sqref="N43 U43 N52 U52 N7 U7 U16 N16 U25 N25 U34 N34">
    <cfRule type="expression" priority="14" dxfId="2" stopIfTrue="1">
      <formula>$X$7=1</formula>
    </cfRule>
  </conditionalFormatting>
  <conditionalFormatting sqref="O43 V43 O52 V52 O7 V7 V16 O16 V25 O25 V34 O34">
    <cfRule type="expression" priority="13" dxfId="2" stopIfTrue="1">
      <formula>$X$7=2</formula>
    </cfRule>
  </conditionalFormatting>
  <conditionalFormatting sqref="P43 W43 P52 W52 P7 W7 W16 P16 W25 P25 W34 P34">
    <cfRule type="expression" priority="12" dxfId="2" stopIfTrue="1">
      <formula>$X$7=3</formula>
    </cfRule>
  </conditionalFormatting>
  <conditionalFormatting sqref="N45 U45 N54 U54 N9 U9 U18 N18 U27 N27 U36 N36">
    <cfRule type="expression" priority="11" dxfId="2" stopIfTrue="1">
      <formula>$X$9=1</formula>
    </cfRule>
  </conditionalFormatting>
  <conditionalFormatting sqref="O45 V45 O54 V54 O9 V9 V18 O18 V27 O27 V36 O36">
    <cfRule type="expression" priority="10" dxfId="2" stopIfTrue="1">
      <formula>$X$9=2</formula>
    </cfRule>
  </conditionalFormatting>
  <conditionalFormatting sqref="P45 W45 P54 W54 P9 W9 W18 P18 W27 P27 W36 P36">
    <cfRule type="expression" priority="9" dxfId="2" stopIfTrue="1">
      <formula>$X$9=3</formula>
    </cfRule>
  </conditionalFormatting>
  <conditionalFormatting sqref="N46 U46 N55 U55 N10 U10 U19 N19 U28 N28 U37 N37">
    <cfRule type="expression" priority="8" dxfId="2" stopIfTrue="1">
      <formula>$X$10=1</formula>
    </cfRule>
  </conditionalFormatting>
  <conditionalFormatting sqref="O46 V46 O55 V55 O10 V10 V19 O19 V28 O28 V37 O37">
    <cfRule type="expression" priority="7" dxfId="2" stopIfTrue="1">
      <formula>$X$10=2</formula>
    </cfRule>
  </conditionalFormatting>
  <conditionalFormatting sqref="P46 W46 P55 W55 P10 W10 W19 P19 W28 P28 W37 P37">
    <cfRule type="expression" priority="6" dxfId="2" stopIfTrue="1">
      <formula>$X$10=3</formula>
    </cfRule>
  </conditionalFormatting>
  <conditionalFormatting sqref="N47 U47 N56 U56 N11 U11 U20 N20 U29 N29 U38 N38">
    <cfRule type="expression" priority="5" dxfId="2" stopIfTrue="1">
      <formula>$X$11=1</formula>
    </cfRule>
  </conditionalFormatting>
  <conditionalFormatting sqref="O47 V47 O56 V56 O11 V11 V20 O20 V29 O29 V38 O38">
    <cfRule type="expression" priority="4" dxfId="2" stopIfTrue="1">
      <formula>$X$11=2</formula>
    </cfRule>
  </conditionalFormatting>
  <conditionalFormatting sqref="P47 W47 P56 W56 P11 W11 W20 P20 W29 P29 W38 P38">
    <cfRule type="expression" priority="3" dxfId="2" stopIfTrue="1">
      <formula>$X$11=3</formula>
    </cfRule>
  </conditionalFormatting>
  <conditionalFormatting sqref="AL4:AN9 AP4:AR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6"/>
  <sheetViews>
    <sheetView zoomScale="70" zoomScaleNormal="70" zoomScalePageLayoutView="0" workbookViewId="0" topLeftCell="A1">
      <selection activeCell="G31" sqref="G31"/>
    </sheetView>
  </sheetViews>
  <sheetFormatPr defaultColWidth="9.00390625" defaultRowHeight="13.5" customHeight="1"/>
  <cols>
    <col min="2" max="2" width="7.125" style="76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8" width="2.875" style="0" hidden="1" customWidth="1"/>
    <col min="29" max="30" width="15.75390625" style="0" customWidth="1"/>
    <col min="32" max="32" width="3.625" style="109" hidden="1" customWidth="1"/>
    <col min="33" max="33" width="7.25390625" style="109" hidden="1" customWidth="1"/>
    <col min="34" max="34" width="3.625" style="110" hidden="1" customWidth="1"/>
    <col min="35" max="35" width="3.625" style="109" hidden="1" customWidth="1"/>
    <col min="36" max="36" width="7.25390625" style="110" hidden="1" customWidth="1"/>
    <col min="38" max="40" width="5.75390625" style="124" customWidth="1"/>
    <col min="41" max="41" width="41.75390625" style="124" customWidth="1"/>
    <col min="42" max="44" width="5.75390625" style="124" customWidth="1"/>
  </cols>
  <sheetData>
    <row r="1" spans="2:43" ht="13.5" customHeight="1" thickBot="1">
      <c r="B1" s="75"/>
      <c r="N1" s="1"/>
      <c r="O1" s="1"/>
      <c r="P1" s="1"/>
      <c r="AC1" s="1"/>
      <c r="AD1" s="1"/>
      <c r="AL1" s="125"/>
      <c r="AM1" s="125"/>
      <c r="AN1" s="125"/>
      <c r="AO1" s="125"/>
      <c r="AP1" s="125"/>
      <c r="AQ1" s="125"/>
    </row>
    <row r="2" spans="2:44" ht="13.5" customHeight="1" thickBot="1" thickTop="1">
      <c r="B2" s="3" t="str">
        <f>CONCATENATE("[center][b][color=#FF0000][u][size=150]",N2," ",CHAR(150)," ",U2," - ",C14,":",G14," (",C16,"-",G16,")[/size][/u][/color][/b][/center]")</f>
        <v>[center][b][color=#FF0000][u][size=150]ЛФЛА – СФП Football.By - 0:0 (0-0)[/size][/u][/color][/b][/center]</v>
      </c>
      <c r="C2" s="209" t="s">
        <v>15</v>
      </c>
      <c r="D2" s="210"/>
      <c r="E2" s="210"/>
      <c r="F2" s="210"/>
      <c r="G2" s="211"/>
      <c r="H2" s="56"/>
      <c r="I2" s="30"/>
      <c r="J2" s="30"/>
      <c r="K2" s="30"/>
      <c r="L2" s="31"/>
      <c r="M2" s="74"/>
      <c r="N2" s="187" t="s">
        <v>79</v>
      </c>
      <c r="O2" s="188"/>
      <c r="P2" s="189"/>
      <c r="Q2" s="80"/>
      <c r="R2" s="81"/>
      <c r="S2" s="81"/>
      <c r="T2" s="82"/>
      <c r="U2" s="187" t="s">
        <v>98</v>
      </c>
      <c r="V2" s="188"/>
      <c r="W2" s="189"/>
      <c r="X2" s="30"/>
      <c r="Y2" s="30"/>
      <c r="Z2" s="160"/>
      <c r="AA2" s="160"/>
      <c r="AB2" s="160"/>
      <c r="AC2" s="33"/>
      <c r="AD2" s="34"/>
      <c r="AF2" s="90" t="str">
        <f>N3</f>
        <v>Тимур</v>
      </c>
      <c r="AG2" s="87">
        <v>1</v>
      </c>
      <c r="AH2" s="111"/>
      <c r="AI2" s="112" t="str">
        <f>U3</f>
        <v>Фолк</v>
      </c>
      <c r="AJ2" s="87">
        <v>1</v>
      </c>
      <c r="AL2" s="181" t="str">
        <f>IF(LEN(N2)=0,"",N2)</f>
        <v>ЛФЛА</v>
      </c>
      <c r="AM2" s="182"/>
      <c r="AN2" s="183"/>
      <c r="AO2" s="184" t="str">
        <f>IF(LEN(C2)=0,"",C2)</f>
        <v>2 тур</v>
      </c>
      <c r="AP2" s="181" t="str">
        <f>IF(LEN(U2)=0,"",U2)</f>
        <v>СФП Football.By</v>
      </c>
      <c r="AQ2" s="182"/>
      <c r="AR2" s="186"/>
    </row>
    <row r="3" spans="2:44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206" t="s">
        <v>5</v>
      </c>
      <c r="D3" s="207"/>
      <c r="E3" s="207"/>
      <c r="F3" s="207"/>
      <c r="G3" s="208"/>
      <c r="H3" s="65" t="s">
        <v>6</v>
      </c>
      <c r="I3" s="66"/>
      <c r="J3" s="66"/>
      <c r="K3" s="36"/>
      <c r="L3" s="42"/>
      <c r="M3" s="201" t="s">
        <v>9</v>
      </c>
      <c r="N3" s="187" t="s">
        <v>80</v>
      </c>
      <c r="O3" s="188"/>
      <c r="P3" s="189"/>
      <c r="Q3" s="78"/>
      <c r="R3" s="79"/>
      <c r="S3" s="79"/>
      <c r="T3" s="79"/>
      <c r="U3" s="187" t="s">
        <v>99</v>
      </c>
      <c r="V3" s="188"/>
      <c r="W3" s="189"/>
      <c r="X3" s="30"/>
      <c r="Y3" s="30"/>
      <c r="Z3" s="36"/>
      <c r="AA3" s="36"/>
      <c r="AB3" s="36"/>
      <c r="AC3" s="156" t="str">
        <f>IF(LEN(N3)=0," ",N3)</f>
        <v>Тимур</v>
      </c>
      <c r="AD3" s="157" t="str">
        <f>IF(LEN(U3)=0," ",U3)</f>
        <v>Фолк</v>
      </c>
      <c r="AF3" s="91" t="str">
        <f>N3</f>
        <v>Тимур</v>
      </c>
      <c r="AG3" s="88">
        <f>AC9</f>
        <v>0</v>
      </c>
      <c r="AH3" s="111"/>
      <c r="AI3" s="93" t="str">
        <f>U3</f>
        <v>Фолк</v>
      </c>
      <c r="AJ3" s="88">
        <f>AD9</f>
        <v>0</v>
      </c>
      <c r="AL3" s="115">
        <v>1</v>
      </c>
      <c r="AM3" s="116" t="s">
        <v>14</v>
      </c>
      <c r="AN3" s="117">
        <v>2</v>
      </c>
      <c r="AO3" s="185"/>
      <c r="AP3" s="118">
        <v>1</v>
      </c>
      <c r="AQ3" s="116" t="s">
        <v>14</v>
      </c>
      <c r="AR3" s="119">
        <v>2</v>
      </c>
    </row>
    <row r="4" spans="2:44" ht="13.5" customHeight="1" thickBot="1">
      <c r="B4" s="3" t="str">
        <f>CONCATENATE(CHAR(10),"[b]линия матчей:[/b]",CHAR(10),"[b]1 тайм:[/b]")</f>
        <v>
[b]линия матчей:[/b]
[b]1 тайм:[/b]</v>
      </c>
      <c r="C4" s="97" t="s">
        <v>0</v>
      </c>
      <c r="D4" s="98"/>
      <c r="E4" s="98"/>
      <c r="F4" s="98"/>
      <c r="G4" s="99"/>
      <c r="H4" s="48" t="s">
        <v>6</v>
      </c>
      <c r="I4" s="193" t="s">
        <v>7</v>
      </c>
      <c r="J4" s="194"/>
      <c r="K4" s="41"/>
      <c r="L4" s="41"/>
      <c r="M4" s="202"/>
      <c r="N4" s="198" t="s">
        <v>0</v>
      </c>
      <c r="O4" s="199"/>
      <c r="P4" s="200"/>
      <c r="Q4" s="84" t="s">
        <v>12</v>
      </c>
      <c r="R4" s="204" t="s">
        <v>8</v>
      </c>
      <c r="S4" s="205"/>
      <c r="T4" s="84" t="s">
        <v>12</v>
      </c>
      <c r="U4" s="198" t="s">
        <v>0</v>
      </c>
      <c r="V4" s="199"/>
      <c r="W4" s="200"/>
      <c r="X4" s="35"/>
      <c r="Y4" s="36"/>
      <c r="Z4" s="35"/>
      <c r="AA4" s="35"/>
      <c r="AB4" s="35"/>
      <c r="AC4" s="179" t="s">
        <v>3</v>
      </c>
      <c r="AD4" s="180"/>
      <c r="AF4" s="91" t="str">
        <f>N3</f>
        <v>Тимур</v>
      </c>
      <c r="AG4" s="88">
        <f>AC7</f>
        <v>0</v>
      </c>
      <c r="AH4" s="111"/>
      <c r="AI4" s="93" t="str">
        <f>U3</f>
        <v>Фолк</v>
      </c>
      <c r="AJ4" s="88">
        <f>AD7</f>
        <v>0</v>
      </c>
      <c r="AL4" s="138">
        <f aca="true" t="shared" si="0" ref="AL4:AN6">IF(SUM(Z5,Z14,Z23,Z32)&gt;0,CONCATENATE("+",SUM(Z5,Z14,Z23,Z32)),SUM(Z5,Z14,Z23,Z32))</f>
        <v>-2</v>
      </c>
      <c r="AM4" s="141">
        <f t="shared" si="0"/>
        <v>-1</v>
      </c>
      <c r="AN4" s="128">
        <f t="shared" si="0"/>
        <v>-1</v>
      </c>
      <c r="AO4" s="120" t="str">
        <f>IF(LEN(C5)=0,"",C5)</f>
        <v>1. Бетис - Хетафе - 8.03. 21:00</v>
      </c>
      <c r="AP4" s="135" t="str">
        <f aca="true" t="shared" si="1" ref="AP4:AR9">IF((-AL4)&gt;0,CONCATENATE("+",-AL4),-AL4)</f>
        <v>+2</v>
      </c>
      <c r="AQ4" s="132" t="str">
        <f t="shared" si="1"/>
        <v>+1</v>
      </c>
      <c r="AR4" s="131" t="str">
        <f t="shared" si="1"/>
        <v>+1</v>
      </c>
    </row>
    <row r="5" spans="2:44" ht="13.5" customHeight="1">
      <c r="B5" s="3" t="str">
        <f>IF(L5=0,IF(X5=0,CONCATENATE(C5," - матч перенесен"),CONCATENATE(C5," - ",I5,":",J5)),C5)</f>
        <v>1. Бетис - Хетафе - 8.03. 21:00</v>
      </c>
      <c r="C5" s="100" t="s">
        <v>29</v>
      </c>
      <c r="D5" s="101"/>
      <c r="E5" s="101"/>
      <c r="F5" s="101"/>
      <c r="G5" s="102"/>
      <c r="H5" s="48"/>
      <c r="I5" s="21"/>
      <c r="J5" s="24"/>
      <c r="K5" s="44"/>
      <c r="L5" s="20">
        <f>IF(OR(LEN(I5)=0,LEN(J5)=0),1,0)</f>
        <v>1</v>
      </c>
      <c r="M5" s="202"/>
      <c r="N5" s="7">
        <v>4</v>
      </c>
      <c r="O5" s="7">
        <v>6</v>
      </c>
      <c r="P5" s="8">
        <v>7</v>
      </c>
      <c r="Q5" s="9" t="str">
        <f>IF(X5=0,0,IF(X5=1,N5,IF(X5=2,O5,IF(X5=3,P5," "))))</f>
        <v> </v>
      </c>
      <c r="R5" s="10" t="str">
        <f>IF(Y5=0," ",IF(X5=0,0,IF(X5=1,IF(N5&gt;U5,1,0),IF(X5=2,IF(O5&gt;V5,1,0),IF(P5&gt;W5,1,0)))))</f>
        <v> </v>
      </c>
      <c r="S5" s="9" t="str">
        <f>IF(Y5=0," ",IF(X5=0,0,IF(X5=1,IF(N5&lt;U5,1,0),IF(X5=2,IF(O5&lt;V5,1,0),IF(P5&lt;W5,1,0)))))</f>
        <v> </v>
      </c>
      <c r="T5" s="9" t="str">
        <f>IF(X5=0,0,IF(X5=1,U5,IF(X5=2,V5,IF(X5=3,W5," "))))</f>
        <v> </v>
      </c>
      <c r="U5" s="7">
        <v>8</v>
      </c>
      <c r="V5" s="7">
        <v>6</v>
      </c>
      <c r="W5" s="8">
        <v>7</v>
      </c>
      <c r="X5" s="28">
        <f>IF(OR(LEN($I$5)=0,LEN($J$5)=0),"",IF(OR($I$5="-",$J$5="-"),0,IF($I$5=$J$5,2,IF($I$5&gt;$J$5,1,3))))</f>
      </c>
      <c r="Y5" s="20">
        <f>IF(OR(LEN($I$5)=0,LEN($J$5)=0,LEN(N5)=0,LEN(O5)=0,LEN(P5)=0,LEN(U5)=0,LEN(V5)=0,LEN(W5)=0),0,1)</f>
        <v>0</v>
      </c>
      <c r="Z5" s="161">
        <f aca="true" t="shared" si="2" ref="Z5:AB7">IF(N5&gt;U5,1,IF(N5&lt;U5,-1,0))</f>
        <v>-1</v>
      </c>
      <c r="AA5" s="162">
        <f t="shared" si="2"/>
        <v>0</v>
      </c>
      <c r="AB5" s="163">
        <f t="shared" si="2"/>
        <v>0</v>
      </c>
      <c r="AC5" s="154">
        <f>SUM(R5:R7,R9:R11)</f>
        <v>0</v>
      </c>
      <c r="AD5" s="155">
        <f>SUM(S5:S7,S9:S11)</f>
        <v>0</v>
      </c>
      <c r="AF5" s="91" t="str">
        <f>N3</f>
        <v>Тимур</v>
      </c>
      <c r="AG5" s="88">
        <f>AD7</f>
        <v>0</v>
      </c>
      <c r="AH5" s="111"/>
      <c r="AI5" s="94" t="str">
        <f>U3</f>
        <v>Фолк</v>
      </c>
      <c r="AJ5" s="88">
        <f>AC7</f>
        <v>0</v>
      </c>
      <c r="AL5" s="139">
        <f t="shared" si="0"/>
        <v>-2</v>
      </c>
      <c r="AM5" s="142">
        <f t="shared" si="0"/>
        <v>-2</v>
      </c>
      <c r="AN5" s="129" t="str">
        <f t="shared" si="0"/>
        <v>+2</v>
      </c>
      <c r="AO5" s="121" t="str">
        <f>IF(LEN(C6)=0,"",C6)</f>
        <v>2. Сельта - Атлетико - 8.03. 23:00</v>
      </c>
      <c r="AP5" s="136" t="str">
        <f t="shared" si="1"/>
        <v>+2</v>
      </c>
      <c r="AQ5" s="133" t="str">
        <f t="shared" si="1"/>
        <v>+2</v>
      </c>
      <c r="AR5" s="130">
        <f t="shared" si="1"/>
        <v>-2</v>
      </c>
    </row>
    <row r="6" spans="2:44" ht="13.5" customHeight="1" thickBot="1">
      <c r="B6" s="3" t="str">
        <f>IF(L6=0,IF(X6=0,CONCATENATE(C6," - матч перенесен"),CONCATENATE(C6," - ",I6,":",J6)),C6)</f>
        <v>2. Сельта - Атлетико - 8.03. 23:00</v>
      </c>
      <c r="C6" s="100" t="s">
        <v>30</v>
      </c>
      <c r="D6" s="101"/>
      <c r="E6" s="101"/>
      <c r="F6" s="101"/>
      <c r="G6" s="102"/>
      <c r="H6" s="48"/>
      <c r="I6" s="21"/>
      <c r="J6" s="24"/>
      <c r="K6" s="45"/>
      <c r="L6" s="5">
        <f>IF(OR(LEN(I6)=0,LEN(J6)=0),1,0)</f>
        <v>1</v>
      </c>
      <c r="M6" s="202"/>
      <c r="N6" s="7">
        <v>1</v>
      </c>
      <c r="O6" s="7">
        <v>3</v>
      </c>
      <c r="P6" s="8">
        <v>9</v>
      </c>
      <c r="Q6" s="9" t="str">
        <f>IF(X6=0,0,IF(X6=1,N6,IF(X6=2,O6,IF(X6=3,P6," "))))</f>
        <v> </v>
      </c>
      <c r="R6" s="10" t="str">
        <f>IF(Y6=0," ",IF(X6=0,0,IF(X6=1,IF(N6&gt;U6,1,0),IF(X6=2,IF(O6&gt;V6,1,0),IF(P6&gt;W6,1,0)))))</f>
        <v> </v>
      </c>
      <c r="S6" s="9" t="str">
        <f>IF(Y6=0," ",IF(X6=0,0,IF(X6=1,IF(N6&lt;U6,1,0),IF(X6=2,IF(O6&lt;V6,1,0),IF(P6&lt;W6,1,0)))))</f>
        <v> </v>
      </c>
      <c r="T6" s="9" t="str">
        <f>IF(X6=0,0,IF(X6=1,U6,IF(X6=2,V6,IF(X6=3,W6," "))))</f>
        <v> </v>
      </c>
      <c r="U6" s="7">
        <v>3</v>
      </c>
      <c r="V6" s="7">
        <v>4</v>
      </c>
      <c r="W6" s="8">
        <v>2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64">
        <f t="shared" si="2"/>
        <v>-1</v>
      </c>
      <c r="AA6" s="165">
        <f t="shared" si="2"/>
        <v>-1</v>
      </c>
      <c r="AB6" s="4">
        <f t="shared" si="2"/>
        <v>1</v>
      </c>
      <c r="AC6" s="179" t="s">
        <v>4</v>
      </c>
      <c r="AD6" s="180"/>
      <c r="AF6" s="91" t="str">
        <f>N3</f>
        <v>Тимур</v>
      </c>
      <c r="AG6" s="88">
        <f>COUNTIF(Q5:Q11,9)</f>
        <v>0</v>
      </c>
      <c r="AH6" s="111"/>
      <c r="AI6" s="93" t="str">
        <f>U3</f>
        <v>Фолк</v>
      </c>
      <c r="AJ6" s="88">
        <f>COUNTIF(T5:T11,9)</f>
        <v>0</v>
      </c>
      <c r="AL6" s="148">
        <f t="shared" si="0"/>
        <v>-2</v>
      </c>
      <c r="AM6" s="149" t="str">
        <f t="shared" si="0"/>
        <v>+2</v>
      </c>
      <c r="AN6" s="150" t="str">
        <f t="shared" si="0"/>
        <v>+3</v>
      </c>
      <c r="AO6" s="122" t="str">
        <f>IF(LEN(C7)=0,"",C7)</f>
        <v>3. Парма - Верона - 9.03. 18:00</v>
      </c>
      <c r="AP6" s="151" t="str">
        <f t="shared" si="1"/>
        <v>+2</v>
      </c>
      <c r="AQ6" s="152">
        <f t="shared" si="1"/>
        <v>-2</v>
      </c>
      <c r="AR6" s="153">
        <f t="shared" si="1"/>
        <v>-3</v>
      </c>
    </row>
    <row r="7" spans="2:44" ht="13.5" customHeight="1" thickBot="1">
      <c r="B7" s="3" t="str">
        <f>IF(L7=0,IF(X7=0,CONCATENATE(C7," - матч перенесен"),CONCATENATE(C7," - ",I7,":",J7)),C7)</f>
        <v>3. Парма - Верона - 9.03. 18:00</v>
      </c>
      <c r="C7" s="100" t="s">
        <v>31</v>
      </c>
      <c r="D7" s="101"/>
      <c r="E7" s="101"/>
      <c r="F7" s="101"/>
      <c r="G7" s="102"/>
      <c r="H7" s="48"/>
      <c r="I7" s="22"/>
      <c r="J7" s="23"/>
      <c r="K7" s="46"/>
      <c r="L7" s="17">
        <f>IF(OR(LEN(I7)=0,LEN(J7)=0),1,0)</f>
        <v>1</v>
      </c>
      <c r="M7" s="202"/>
      <c r="N7" s="7">
        <v>8</v>
      </c>
      <c r="O7" s="7">
        <v>5</v>
      </c>
      <c r="P7" s="8">
        <v>2</v>
      </c>
      <c r="Q7" s="9" t="str">
        <f>IF(X7=0,0,IF(X7=1,N7,IF(X7=2,O7,IF(X7=3,P7," "))))</f>
        <v> </v>
      </c>
      <c r="R7" s="10" t="str">
        <f>IF(Y7=0," ",IF(X7=0,0,IF(X7=1,IF(N7&gt;U7,1,0),IF(X7=2,IF(O7&gt;V7,1,0),IF(P7&gt;W7,1,0)))))</f>
        <v> </v>
      </c>
      <c r="S7" s="9" t="str">
        <f>IF(Y7=0," ",IF(X7=0,0,IF(X7=1,IF(N7&lt;U7,1,0),IF(X7=2,IF(O7&lt;V7,1,0),IF(P7&lt;W7,1,0)))))</f>
        <v> </v>
      </c>
      <c r="T7" s="9" t="str">
        <f>IF(X7=0,0,IF(X7=1,U7,IF(X7=2,V7,IF(X7=3,W7," "))))</f>
        <v> </v>
      </c>
      <c r="U7" s="7">
        <v>9</v>
      </c>
      <c r="V7" s="7">
        <v>5</v>
      </c>
      <c r="W7" s="8">
        <v>1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66">
        <f t="shared" si="2"/>
        <v>-1</v>
      </c>
      <c r="AA7" s="167">
        <f t="shared" si="2"/>
        <v>0</v>
      </c>
      <c r="AB7" s="4">
        <f t="shared" si="2"/>
        <v>1</v>
      </c>
      <c r="AC7" s="154">
        <f>IF(AC5-AD5&gt;0,AC5-AD5,0)</f>
        <v>0</v>
      </c>
      <c r="AD7" s="155">
        <f>IF(AC5-AD5&lt;0,AD5-AC5,0)</f>
        <v>0</v>
      </c>
      <c r="AF7" s="91" t="str">
        <f>N12</f>
        <v>Ronaldinho2.</v>
      </c>
      <c r="AG7" s="88">
        <v>1</v>
      </c>
      <c r="AH7" s="111"/>
      <c r="AI7" s="113" t="str">
        <f>U12</f>
        <v>Сережик</v>
      </c>
      <c r="AJ7" s="88">
        <v>1</v>
      </c>
      <c r="AL7" s="139">
        <f aca="true" t="shared" si="3" ref="AL7:AN9">IF(SUM(Z9,Z18,Z27,Z36)&gt;0,CONCATENATE("+",SUM(Z9,Z18,Z27,Z36)),SUM(Z9,Z18,Z27,Z36))</f>
        <v>0</v>
      </c>
      <c r="AM7" s="142">
        <f t="shared" si="3"/>
        <v>-2</v>
      </c>
      <c r="AN7" s="144" t="str">
        <f t="shared" si="3"/>
        <v>+1</v>
      </c>
      <c r="AO7" s="120" t="str">
        <f>IF(LEN(C9)=0,"",C9)</f>
        <v>4. Бастия - ПСЖ - 8.03. 19:30</v>
      </c>
      <c r="AP7" s="136">
        <f t="shared" si="1"/>
        <v>0</v>
      </c>
      <c r="AQ7" s="133" t="str">
        <f t="shared" si="1"/>
        <v>+2</v>
      </c>
      <c r="AR7" s="130">
        <f t="shared" si="1"/>
        <v>-1</v>
      </c>
    </row>
    <row r="8" spans="2:44" ht="13.5" customHeight="1" thickBot="1">
      <c r="B8" s="3" t="s">
        <v>11</v>
      </c>
      <c r="C8" s="103" t="s">
        <v>1</v>
      </c>
      <c r="D8" s="104"/>
      <c r="E8" s="104"/>
      <c r="F8" s="104"/>
      <c r="G8" s="105"/>
      <c r="H8" s="48" t="s">
        <v>6</v>
      </c>
      <c r="I8" s="25"/>
      <c r="J8" s="26"/>
      <c r="K8" s="47"/>
      <c r="L8" s="6">
        <f>SUM(L5:L7,L9:L11)</f>
        <v>6</v>
      </c>
      <c r="M8" s="202"/>
      <c r="N8" s="195" t="s">
        <v>1</v>
      </c>
      <c r="O8" s="196"/>
      <c r="P8" s="197"/>
      <c r="Q8" s="19"/>
      <c r="R8" s="83"/>
      <c r="S8" s="77"/>
      <c r="T8" s="19"/>
      <c r="U8" s="195" t="s">
        <v>1</v>
      </c>
      <c r="V8" s="196"/>
      <c r="W8" s="197"/>
      <c r="X8" s="37"/>
      <c r="Y8" s="38"/>
      <c r="Z8" s="38"/>
      <c r="AA8" s="38"/>
      <c r="AB8" s="38"/>
      <c r="AC8" s="173" t="s">
        <v>13</v>
      </c>
      <c r="AD8" s="174"/>
      <c r="AF8" s="91" t="str">
        <f>N12</f>
        <v>Ronaldinho2.</v>
      </c>
      <c r="AG8" s="88">
        <f>AC18</f>
        <v>0</v>
      </c>
      <c r="AH8" s="111"/>
      <c r="AI8" s="93" t="str">
        <f>U12</f>
        <v>Сережик</v>
      </c>
      <c r="AJ8" s="88">
        <f>AD18</f>
        <v>0</v>
      </c>
      <c r="AL8" s="145">
        <f t="shared" si="3"/>
        <v>0</v>
      </c>
      <c r="AM8" s="146" t="str">
        <f t="shared" si="3"/>
        <v>+1</v>
      </c>
      <c r="AN8" s="147">
        <f t="shared" si="3"/>
        <v>0</v>
      </c>
      <c r="AO8" s="121" t="str">
        <f>IF(LEN(C10)=0,"",C10)</f>
        <v>5. Валансьен - Ренн - 8.03. 23:00</v>
      </c>
      <c r="AP8" s="136">
        <f t="shared" si="1"/>
        <v>0</v>
      </c>
      <c r="AQ8" s="133">
        <f t="shared" si="1"/>
        <v>-1</v>
      </c>
      <c r="AR8" s="130">
        <f t="shared" si="1"/>
        <v>0</v>
      </c>
    </row>
    <row r="9" spans="2:44" ht="13.5" customHeight="1" thickBot="1">
      <c r="B9" s="3" t="str">
        <f>IF(L9=0,IF(X9=0,CONCATENATE(C9," - матч перенесен"),CONCATENATE(C9," - ",I9,":",J9)),C9)</f>
        <v>4. Бастия - ПСЖ - 8.03. 19:30</v>
      </c>
      <c r="C9" s="100" t="s">
        <v>32</v>
      </c>
      <c r="D9" s="101"/>
      <c r="E9" s="101"/>
      <c r="F9" s="101"/>
      <c r="G9" s="102"/>
      <c r="H9" s="48"/>
      <c r="I9" s="21"/>
      <c r="J9" s="24"/>
      <c r="K9" s="45"/>
      <c r="L9" s="20">
        <f>IF(OR(LEN(I9)=0,LEN(J9)=0),1,0)</f>
        <v>1</v>
      </c>
      <c r="M9" s="202"/>
      <c r="N9" s="7">
        <v>1</v>
      </c>
      <c r="O9" s="7">
        <v>2</v>
      </c>
      <c r="P9" s="8">
        <v>9</v>
      </c>
      <c r="Q9" s="9" t="str">
        <f>IF(X9=0,0,IF(X9=1,N9,IF(X9=2,O9,IF(X9=3,P9," "))))</f>
        <v> </v>
      </c>
      <c r="R9" s="10" t="str">
        <f>IF(Y9=0," ",IF(X9=0,0,IF(X9=1,IF(N9&gt;U9,1,0),IF(X9=2,IF(O9&gt;V9,1,0),IF(P9&gt;W9,1,0)))))</f>
        <v> </v>
      </c>
      <c r="S9" s="9" t="str">
        <f>IF(Y9=0," ",IF(X9=0,0,IF(X9=1,IF(N9&lt;U9,1,0),IF(X9=2,IF(O9&lt;V9,1,0),IF(P9&lt;W9,1,0)))))</f>
        <v> </v>
      </c>
      <c r="T9" s="9" t="str">
        <f>IF(X9=0,0,IF(X9=1,U9,IF(X9=2,V9,IF(X9=3,W9," "))))</f>
        <v> </v>
      </c>
      <c r="U9" s="7">
        <v>3</v>
      </c>
      <c r="V9" s="7">
        <v>4</v>
      </c>
      <c r="W9" s="8">
        <v>2</v>
      </c>
      <c r="X9" s="4">
        <f>IF(OR(LEN($I$9)=0,LEN($J$9)=0),"",IF(OR($I$9="-",$J$9="-"),0,IF($I$9=$J$9,2,IF($I$9&gt;$J$9,1,3))))</f>
      </c>
      <c r="Y9" s="20">
        <f>IF(OR(LEN($I$9)=0,LEN($J$9)=0,LEN(N9)=0,LEN(O9)=0,LEN(P9)=0,LEN(U9)=0,LEN(V9)=0,LEN(W9)=0),0,1)</f>
        <v>0</v>
      </c>
      <c r="Z9" s="161">
        <f aca="true" t="shared" si="4" ref="Z9:AB11">IF(N9&gt;U9,1,IF(N9&lt;U9,-1,0))</f>
        <v>-1</v>
      </c>
      <c r="AA9" s="162">
        <f t="shared" si="4"/>
        <v>-1</v>
      </c>
      <c r="AB9" s="163">
        <f t="shared" si="4"/>
        <v>1</v>
      </c>
      <c r="AC9" s="154">
        <f>SUM(Q5:Q7,Q9:Q11)</f>
        <v>0</v>
      </c>
      <c r="AD9" s="155">
        <f>SUM(T5:T7,T9:T11)</f>
        <v>0</v>
      </c>
      <c r="AF9" s="91" t="str">
        <f>N12</f>
        <v>Ronaldinho2.</v>
      </c>
      <c r="AG9" s="88">
        <f>AC16</f>
        <v>0</v>
      </c>
      <c r="AH9" s="111"/>
      <c r="AI9" s="93" t="str">
        <f>U12</f>
        <v>Сережик</v>
      </c>
      <c r="AJ9" s="88">
        <f>AD16</f>
        <v>0</v>
      </c>
      <c r="AL9" s="140" t="str">
        <f t="shared" si="3"/>
        <v>+4</v>
      </c>
      <c r="AM9" s="143">
        <f t="shared" si="3"/>
        <v>-2</v>
      </c>
      <c r="AN9" s="125">
        <f t="shared" si="3"/>
        <v>-3</v>
      </c>
      <c r="AO9" s="123" t="str">
        <f>IF(LEN(C11)=0,"",C11)</f>
        <v>6. Лорьян - Сент-Этьен - 9.03. 20:00</v>
      </c>
      <c r="AP9" s="137">
        <f t="shared" si="1"/>
        <v>-4</v>
      </c>
      <c r="AQ9" s="134" t="str">
        <f t="shared" si="1"/>
        <v>+2</v>
      </c>
      <c r="AR9" s="127" t="str">
        <f t="shared" si="1"/>
        <v>+3</v>
      </c>
    </row>
    <row r="10" spans="2:41" ht="13.5" customHeight="1" thickTop="1">
      <c r="B10" s="3" t="str">
        <f>IF(L10=0,IF(X10=0,CONCATENATE(C10," - матч перенесен"),CONCATENATE(C10," - ",I10,":",J10)),C10)</f>
        <v>5. Валансьен - Ренн - 8.03. 23:00</v>
      </c>
      <c r="C10" s="100" t="s">
        <v>33</v>
      </c>
      <c r="D10" s="101"/>
      <c r="E10" s="101"/>
      <c r="F10" s="101"/>
      <c r="G10" s="102"/>
      <c r="H10" s="48"/>
      <c r="I10" s="21"/>
      <c r="J10" s="24"/>
      <c r="K10" s="45"/>
      <c r="L10" s="5">
        <f>IF(OR(LEN(I10)=0,LEN(J10)=0),1,0)</f>
        <v>1</v>
      </c>
      <c r="M10" s="202"/>
      <c r="N10" s="7">
        <v>7</v>
      </c>
      <c r="O10" s="7">
        <v>6</v>
      </c>
      <c r="P10" s="8">
        <v>5</v>
      </c>
      <c r="Q10" s="9" t="str">
        <f>IF(X10=0,0,IF(X10=1,N10,IF(X10=2,O10,IF(X10=3,P10," "))))</f>
        <v> </v>
      </c>
      <c r="R10" s="10" t="str">
        <f>IF(Y10=0," ",IF(X10=0,0,IF(X10=1,IF(N10&gt;U10,1,0),IF(X10=2,IF(O10&gt;V10,1,0),IF(P10&gt;W10,1,0)))))</f>
        <v> </v>
      </c>
      <c r="S10" s="9" t="str">
        <f>IF(Y10=0," ",IF(X10=0,0,IF(X10=1,IF(N10&lt;U10,1,0),IF(X10=2,IF(O10&lt;V10,1,0),IF(P10&lt;W10,1,0)))))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8</v>
      </c>
      <c r="V10" s="7">
        <v>6</v>
      </c>
      <c r="W10" s="8">
        <v>7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64">
        <f t="shared" si="4"/>
        <v>-1</v>
      </c>
      <c r="AA10" s="165">
        <f t="shared" si="4"/>
        <v>0</v>
      </c>
      <c r="AB10" s="4">
        <f t="shared" si="4"/>
        <v>-1</v>
      </c>
      <c r="AC10" s="158"/>
      <c r="AD10" s="159"/>
      <c r="AF10" s="91" t="str">
        <f>N12</f>
        <v>Ronaldinho2.</v>
      </c>
      <c r="AG10" s="88">
        <f>AD16</f>
        <v>0</v>
      </c>
      <c r="AH10" s="111"/>
      <c r="AI10" s="94" t="str">
        <f>U12</f>
        <v>Сережик</v>
      </c>
      <c r="AJ10" s="88">
        <f>AC16</f>
        <v>0</v>
      </c>
      <c r="AO10" s="126"/>
    </row>
    <row r="11" spans="2:36" ht="13.5" customHeight="1" thickBot="1">
      <c r="B11" s="3" t="str">
        <f>IF(L11=0,IF(X11=0,CONCATENATE(C11," - матч перенесен"),CONCATENATE(C11," - ",I11,":",J11)),C11)</f>
        <v>6. Лорьян - Сент-Этьен - 9.03. 20:00</v>
      </c>
      <c r="C11" s="106" t="s">
        <v>28</v>
      </c>
      <c r="D11" s="107"/>
      <c r="E11" s="107"/>
      <c r="F11" s="107"/>
      <c r="G11" s="108"/>
      <c r="H11" s="48"/>
      <c r="I11" s="22"/>
      <c r="J11" s="23"/>
      <c r="K11" s="44"/>
      <c r="L11" s="17">
        <f>IF(OR(LEN(I11)=0,LEN(J11)=0),1,0)</f>
        <v>1</v>
      </c>
      <c r="M11" s="202"/>
      <c r="N11" s="7">
        <v>3</v>
      </c>
      <c r="O11" s="7">
        <v>4</v>
      </c>
      <c r="P11" s="8">
        <v>8</v>
      </c>
      <c r="Q11" s="9" t="str">
        <f>IF(X11=0,0,IF(X11=1,N11,IF(X11=2,O11,IF(X11=3,P11," "))))</f>
        <v> </v>
      </c>
      <c r="R11" s="10" t="str">
        <f>IF(Y11=0," ",IF(X11=0,0,IF(X11=1,IF(N11&gt;U11,1,0),IF(X11=2,IF(O11&gt;V11,1,0),IF(P11&gt;W11,1,0)))))</f>
        <v> </v>
      </c>
      <c r="S11" s="9" t="str">
        <f>IF(Y11=0," ",IF(X11=0,0,IF(X11=1,IF(N11&lt;U11,1,0),IF(X11=2,IF(O11&lt;V11,1,0),IF(P11&lt;W11,1,0)))))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1</v>
      </c>
      <c r="V11" s="7">
        <v>5</v>
      </c>
      <c r="W11" s="8">
        <v>9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168">
        <f t="shared" si="4"/>
        <v>1</v>
      </c>
      <c r="AA11" s="169">
        <f t="shared" si="4"/>
        <v>-1</v>
      </c>
      <c r="AB11" s="170">
        <f t="shared" si="4"/>
        <v>-1</v>
      </c>
      <c r="AC11" s="39"/>
      <c r="AD11" s="40"/>
      <c r="AF11" s="91" t="str">
        <f>N12</f>
        <v>Ronaldinho2.</v>
      </c>
      <c r="AG11" s="88">
        <f>COUNTIF(Q14:Q20,9)</f>
        <v>0</v>
      </c>
      <c r="AH11" s="111"/>
      <c r="AI11" s="93" t="str">
        <f>U12</f>
        <v>Сережик</v>
      </c>
      <c r="AJ11" s="88">
        <f>COUNTIF(T14:T20,9)</f>
        <v>0</v>
      </c>
    </row>
    <row r="12" spans="2:36" ht="13.5" customHeight="1" thickBot="1">
      <c r="B12" s="95" t="str">
        <f>CONCATENATE(CHAR(10),"[b]Линия 1. [color=#FF0000][u]",AC3," ",CHAR(150)," ",AD3,"[/u] - ",AC5,":",AD5," [/color] (разница ",AC7,":",AD7,") (",AC9,"-",AD9,")[/b]")</f>
        <v>
[b]Линия 1. [color=#FF0000][u]Тимур – Фолк[/u] - 0:0 [/color] (разница 0:0) (0-0)[/b]</v>
      </c>
      <c r="C12" s="215" t="str">
        <f>IF(LEN(N2)=0," ",N2)</f>
        <v>ЛФЛА</v>
      </c>
      <c r="D12" s="216"/>
      <c r="E12" s="216"/>
      <c r="F12" s="216"/>
      <c r="G12" s="73" t="str">
        <f>IF(LEN(U2)=0," ",U2)</f>
        <v>СФП Football.By</v>
      </c>
      <c r="H12" s="57"/>
      <c r="I12" s="36"/>
      <c r="J12" s="36"/>
      <c r="K12" s="36"/>
      <c r="L12" s="58"/>
      <c r="M12" s="202"/>
      <c r="N12" s="187" t="s">
        <v>81</v>
      </c>
      <c r="O12" s="188"/>
      <c r="P12" s="189"/>
      <c r="Q12" s="32"/>
      <c r="R12" s="32"/>
      <c r="S12" s="32"/>
      <c r="T12" s="32"/>
      <c r="U12" s="187" t="s">
        <v>100</v>
      </c>
      <c r="V12" s="188"/>
      <c r="W12" s="189"/>
      <c r="X12" s="54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54"/>
      <c r="Z12" s="55"/>
      <c r="AA12" s="55"/>
      <c r="AB12" s="55"/>
      <c r="AC12" s="156" t="str">
        <f>IF(LEN(N12)=0," ",N12)</f>
        <v>Ronaldinho2.</v>
      </c>
      <c r="AD12" s="157" t="str">
        <f>IF(LEN(U12)=0," ",U12)</f>
        <v>Сережик</v>
      </c>
      <c r="AF12" s="91" t="str">
        <f>N21</f>
        <v>Roma</v>
      </c>
      <c r="AG12" s="88">
        <v>1</v>
      </c>
      <c r="AH12" s="111"/>
      <c r="AI12" s="113" t="str">
        <f>U21</f>
        <v>terzia</v>
      </c>
      <c r="AJ12" s="88">
        <v>1</v>
      </c>
    </row>
    <row r="13" spans="2:36" ht="13.5" customHeight="1" thickBot="1">
      <c r="B13" s="95" t="str">
        <f>CONCATENATE("[b]Прогнозы: ",CHAR(10),"1 тайм:[/b]",CHAR(10),"1. ",N5,"-",O5,"-",P5," || ",U5,"-",V5,"-",W5)</f>
        <v>[b]Прогнозы: 
1 тайм:[/b]
1. 4-6-7 || 8-6-7</v>
      </c>
      <c r="C13" s="190" t="s">
        <v>2</v>
      </c>
      <c r="D13" s="191"/>
      <c r="E13" s="191"/>
      <c r="F13" s="191"/>
      <c r="G13" s="192"/>
      <c r="H13" s="60"/>
      <c r="I13" s="49"/>
      <c r="J13" s="49"/>
      <c r="K13" s="49"/>
      <c r="L13" s="43"/>
      <c r="M13" s="202"/>
      <c r="N13" s="198" t="s">
        <v>0</v>
      </c>
      <c r="O13" s="199"/>
      <c r="P13" s="200"/>
      <c r="Q13" s="84" t="s">
        <v>12</v>
      </c>
      <c r="R13" s="204" t="s">
        <v>8</v>
      </c>
      <c r="S13" s="205"/>
      <c r="T13" s="84" t="s">
        <v>12</v>
      </c>
      <c r="U13" s="198" t="s">
        <v>0</v>
      </c>
      <c r="V13" s="199"/>
      <c r="W13" s="200"/>
      <c r="X13" s="55"/>
      <c r="Y13" s="49"/>
      <c r="Z13" s="35"/>
      <c r="AA13" s="35"/>
      <c r="AB13" s="35"/>
      <c r="AC13" s="179" t="s">
        <v>3</v>
      </c>
      <c r="AD13" s="180"/>
      <c r="AF13" s="91" t="str">
        <f>N21</f>
        <v>Roma</v>
      </c>
      <c r="AG13" s="88">
        <f>AC27</f>
        <v>0</v>
      </c>
      <c r="AH13" s="111"/>
      <c r="AI13" s="93" t="str">
        <f>U21</f>
        <v>terzia</v>
      </c>
      <c r="AJ13" s="88">
        <f>AD27</f>
        <v>0</v>
      </c>
    </row>
    <row r="14" spans="2:36" ht="13.5" customHeight="1" thickBot="1">
      <c r="B14" s="95" t="str">
        <f>CONCATENATE("2. ",N6,"-",O6,"-",P6," || ",U6,"-",V6,"-",W6,CHAR(10),"3. ",N7,"-",O7,"-",P7," || ",U7,"-",V7,"-",W7)</f>
        <v>2. 1-3-9 || 3-4-2
3. 8-5-2 || 9-5-1</v>
      </c>
      <c r="C14" s="217">
        <f>SUM(AC7,AC16,AC25,AC34)</f>
        <v>0</v>
      </c>
      <c r="D14" s="218"/>
      <c r="E14" s="218"/>
      <c r="F14" s="218"/>
      <c r="G14" s="73">
        <f>SUM(AD7,AD16,AD25,AD34)</f>
        <v>0</v>
      </c>
      <c r="H14" s="60"/>
      <c r="I14" s="49"/>
      <c r="J14" s="49"/>
      <c r="K14" s="49"/>
      <c r="L14" s="43"/>
      <c r="M14" s="202"/>
      <c r="N14" s="7">
        <v>4</v>
      </c>
      <c r="O14" s="7">
        <v>5</v>
      </c>
      <c r="P14" s="8">
        <v>7</v>
      </c>
      <c r="Q14" s="9" t="str">
        <f>IF(X14=0,0,IF(X14=1,N14,IF(X14=2,O14,IF(X14=3,P14," "))))</f>
        <v> </v>
      </c>
      <c r="R14" s="10" t="str">
        <f>IF(Y14=0," ",IF(X14=0,0,IF(X14=1,IF(N14&gt;U14,1,0),IF(X14=2,IF(O14&gt;V14,1,0),IF(P14&gt;W14,1,0)))))</f>
        <v> </v>
      </c>
      <c r="S14" s="9" t="str">
        <f>IF(Y14=0," ",IF(X14=0,0,IF(X14=1,IF(N14&lt;U14,1,0),IF(X14=2,IF(O14&lt;V14,1,0),IF(P14&lt;W14,1,0)))))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6</v>
      </c>
      <c r="V14" s="7">
        <v>7</v>
      </c>
      <c r="W14" s="8">
        <v>8</v>
      </c>
      <c r="X14" s="28">
        <f>IF(OR(LEN($I$5)=0,LEN($J$5)=0),"",IF(OR($I$5="-",$J$5="-"),0,IF($I$5=$J$5,2,IF($I$5&gt;$J$5,1,3))))</f>
      </c>
      <c r="Y14" s="20">
        <f>IF(OR(LEN($I$5)=0,LEN($J$5)=0,LEN(N14)=0,LEN(O14)=0,LEN(P14)=0,LEN(U14)=0,LEN(V14)=0,LEN(W14)=0),0,1)</f>
        <v>0</v>
      </c>
      <c r="Z14" s="161">
        <f aca="true" t="shared" si="5" ref="Z14:AB16">IF(N14&gt;U14,1,IF(N14&lt;U14,-1,0))</f>
        <v>-1</v>
      </c>
      <c r="AA14" s="162">
        <f t="shared" si="5"/>
        <v>-1</v>
      </c>
      <c r="AB14" s="163">
        <f t="shared" si="5"/>
        <v>-1</v>
      </c>
      <c r="AC14" s="154">
        <f>SUM(R14:R16,R18:R20)</f>
        <v>0</v>
      </c>
      <c r="AD14" s="155">
        <f>SUM(S14:S16,S18:S20)</f>
        <v>0</v>
      </c>
      <c r="AF14" s="91" t="str">
        <f>N21</f>
        <v>Roma</v>
      </c>
      <c r="AG14" s="88">
        <f>AC25</f>
        <v>0</v>
      </c>
      <c r="AH14" s="111"/>
      <c r="AI14" s="93" t="str">
        <f>U21</f>
        <v>terzia</v>
      </c>
      <c r="AJ14" s="88">
        <f>AD25</f>
        <v>0</v>
      </c>
    </row>
    <row r="15" spans="2:36" ht="13.5" customHeight="1">
      <c r="B15" s="95" t="str">
        <f>CONCATENATE("[b]2 тайм:[/b]",CHAR(10),"4. ",N9,"-",O9,"-",P9," || ",U9,"-",V9,"-",W9,CHAR(10),"5. ",N10,"-",O10,"-",P10," || ",U10,"-",V10,"-",W10)</f>
        <v>[b]2 тайм:[/b]
4. 1-2-9 || 3-4-2
5. 7-6-5 || 8-6-7</v>
      </c>
      <c r="C15" s="190" t="s">
        <v>13</v>
      </c>
      <c r="D15" s="191"/>
      <c r="E15" s="191"/>
      <c r="F15" s="191"/>
      <c r="G15" s="192"/>
      <c r="H15" s="61"/>
      <c r="I15" s="59"/>
      <c r="J15" s="59"/>
      <c r="K15" s="59"/>
      <c r="L15" s="62"/>
      <c r="M15" s="202"/>
      <c r="N15" s="7">
        <v>1</v>
      </c>
      <c r="O15" s="7">
        <v>2</v>
      </c>
      <c r="P15" s="8">
        <v>9</v>
      </c>
      <c r="Q15" s="9" t="str">
        <f>IF(X15=0,0,IF(X15=1,N15,IF(X15=2,O15,IF(X15=3,P15," "))))</f>
        <v> </v>
      </c>
      <c r="R15" s="10" t="str">
        <f>IF(Y15=0," ",IF(X15=0,0,IF(X15=1,IF(N15&gt;U15,1,0),IF(X15=2,IF(O15&gt;V15,1,0),IF(P15&gt;W15,1,0)))))</f>
        <v> </v>
      </c>
      <c r="S15" s="9" t="str">
        <f>IF(Y15=0," ",IF(X15=0,0,IF(X15=1,IF(N15&lt;U15,1,0),IF(X15=2,IF(O15&lt;V15,1,0),IF(P15&lt;W15,1,0)))))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3</v>
      </c>
      <c r="V15" s="7">
        <v>5</v>
      </c>
      <c r="W15" s="8">
        <v>1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64">
        <f t="shared" si="5"/>
        <v>-1</v>
      </c>
      <c r="AA15" s="165">
        <f t="shared" si="5"/>
        <v>-1</v>
      </c>
      <c r="AB15" s="4">
        <f t="shared" si="5"/>
        <v>1</v>
      </c>
      <c r="AC15" s="179" t="s">
        <v>4</v>
      </c>
      <c r="AD15" s="180"/>
      <c r="AF15" s="91" t="str">
        <f>N21</f>
        <v>Roma</v>
      </c>
      <c r="AG15" s="88">
        <f>AD25</f>
        <v>0</v>
      </c>
      <c r="AH15" s="111"/>
      <c r="AI15" s="94" t="str">
        <f>U21</f>
        <v>terzia</v>
      </c>
      <c r="AJ15" s="88">
        <f>AC25</f>
        <v>0</v>
      </c>
    </row>
    <row r="16" spans="1:36" ht="13.5" customHeight="1" thickBot="1">
      <c r="A16" s="13"/>
      <c r="B16" s="95" t="str">
        <f>CONCATENATE("6. ",N11,"-",O11,"-",P11," || ",U11,"-",V11,"-",W11)</f>
        <v>6. 3-4-8 || 1-5-9</v>
      </c>
      <c r="C16" s="217">
        <f>SUM(AC9,AC18,AC27,AC36)</f>
        <v>0</v>
      </c>
      <c r="D16" s="218"/>
      <c r="E16" s="218"/>
      <c r="F16" s="218"/>
      <c r="G16" s="73">
        <f>SUM(AD9,AD18,AD27,AD36)</f>
        <v>0</v>
      </c>
      <c r="H16" s="64"/>
      <c r="I16" s="63"/>
      <c r="J16" s="63"/>
      <c r="K16" s="63"/>
      <c r="L16" s="63"/>
      <c r="M16" s="202"/>
      <c r="N16" s="7">
        <v>8</v>
      </c>
      <c r="O16" s="7">
        <v>6</v>
      </c>
      <c r="P16" s="8">
        <v>3</v>
      </c>
      <c r="Q16" s="9" t="str">
        <f>IF(X16=0,0,IF(X16=1,N16,IF(X16=2,O16,IF(X16=3,P16," "))))</f>
        <v> </v>
      </c>
      <c r="R16" s="10" t="str">
        <f>IF(Y16=0," ",IF(X16=0,0,IF(X16=1,IF(N16&gt;U16,1,0),IF(X16=2,IF(O16&gt;V16,1,0),IF(P16&gt;W16,1,0)))))</f>
        <v> </v>
      </c>
      <c r="S16" s="9" t="str">
        <f>IF(Y16=0," ",IF(X16=0,0,IF(X16=1,IF(N16&lt;U16,1,0),IF(X16=2,IF(O16&lt;V16,1,0),IF(P16&lt;W16,1,0)))))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9</v>
      </c>
      <c r="V16" s="7">
        <v>4</v>
      </c>
      <c r="W16" s="8">
        <v>2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66">
        <f t="shared" si="5"/>
        <v>-1</v>
      </c>
      <c r="AA16" s="167">
        <f t="shared" si="5"/>
        <v>1</v>
      </c>
      <c r="AB16" s="4">
        <f t="shared" si="5"/>
        <v>1</v>
      </c>
      <c r="AC16" s="154">
        <f>IF(AC14-AD14&gt;0,AC14-AD14,0)</f>
        <v>0</v>
      </c>
      <c r="AD16" s="155">
        <f>IF(AC14-AD14&lt;0,AD14-AC14,0)</f>
        <v>0</v>
      </c>
      <c r="AF16" s="91" t="str">
        <f>N21</f>
        <v>Roma</v>
      </c>
      <c r="AG16" s="88">
        <f>COUNTIF(Q23:Q29,9)</f>
        <v>0</v>
      </c>
      <c r="AH16" s="111"/>
      <c r="AI16" s="93" t="str">
        <f>U21</f>
        <v>terzia</v>
      </c>
      <c r="AJ16" s="88">
        <f>COUNTIF(T23:T29,9)</f>
        <v>0</v>
      </c>
    </row>
    <row r="17" spans="1:36" ht="13.5" customHeight="1" thickBot="1">
      <c r="A17" s="13"/>
      <c r="B17" s="95" t="str">
        <f>CONCATENATE(CHAR(10),"[b]Линия 2. [color=#FF0000][u]",AC12," ",CHAR(150)," ",AD12,"[/u] - ",AC14,":",AD14," [/color] (разница ",AC16,":",AD16,") (",AC18,"-",AD18,")[/b]")</f>
        <v>
[b]Линия 2. [color=#FF0000][u]Ronaldinho2. – Сережик[/u] - 0:0 [/color] (разница 0:0) (0-0)[/b]</v>
      </c>
      <c r="C17" s="63" t="s">
        <v>6</v>
      </c>
      <c r="D17" s="63"/>
      <c r="E17" s="63"/>
      <c r="F17" s="63"/>
      <c r="G17" s="63"/>
      <c r="H17" s="64"/>
      <c r="I17" s="63"/>
      <c r="J17" s="63"/>
      <c r="K17" s="63"/>
      <c r="L17" s="63"/>
      <c r="M17" s="202"/>
      <c r="N17" s="195" t="s">
        <v>1</v>
      </c>
      <c r="O17" s="196"/>
      <c r="P17" s="197"/>
      <c r="Q17" s="19"/>
      <c r="R17" s="83"/>
      <c r="S17" s="77"/>
      <c r="T17" s="19"/>
      <c r="U17" s="195" t="s">
        <v>1</v>
      </c>
      <c r="V17" s="196"/>
      <c r="W17" s="197"/>
      <c r="X17" s="27"/>
      <c r="Y17" s="15"/>
      <c r="Z17" s="38"/>
      <c r="AA17" s="38"/>
      <c r="AB17" s="38"/>
      <c r="AC17" s="173" t="s">
        <v>13</v>
      </c>
      <c r="AD17" s="174"/>
      <c r="AF17" s="91" t="str">
        <f>N30</f>
        <v>Berserk</v>
      </c>
      <c r="AG17" s="88">
        <v>1</v>
      </c>
      <c r="AH17" s="111"/>
      <c r="AI17" s="113" t="str">
        <f>U30</f>
        <v>Angel527</v>
      </c>
      <c r="AJ17" s="88">
        <v>1</v>
      </c>
    </row>
    <row r="18" spans="1:36" ht="13.5" customHeight="1">
      <c r="A18" s="13"/>
      <c r="B18" s="95" t="str">
        <f>CONCATENATE("[b]Прогнозы: ",CHAR(10),"1 тайм:[/b]",CHAR(10),"1. ",N14,"-",O14,"-",P14," || ",U14,"-",V14,"-",W14)</f>
        <v>[b]Прогнозы: 
1 тайм:[/b]
1. 4-5-7 || 6-7-8</v>
      </c>
      <c r="C18" s="49" t="s">
        <v>6</v>
      </c>
      <c r="D18" s="49"/>
      <c r="E18" s="49"/>
      <c r="F18" s="49"/>
      <c r="G18" s="49"/>
      <c r="H18" s="49"/>
      <c r="I18" s="49"/>
      <c r="J18" s="49"/>
      <c r="K18" s="49"/>
      <c r="L18" s="49"/>
      <c r="M18" s="202"/>
      <c r="N18" s="7">
        <v>1</v>
      </c>
      <c r="O18" s="7">
        <v>2</v>
      </c>
      <c r="P18" s="8">
        <v>9</v>
      </c>
      <c r="Q18" s="9" t="str">
        <f>IF(X18=0,0,IF(X18=1,N18,IF(X18=2,O18,IF(X18=3,P18," "))))</f>
        <v> </v>
      </c>
      <c r="R18" s="10" t="str">
        <f>IF(Y18=0," ",IF(X18=0,0,IF(X18=1,IF(N18&gt;U18,1,0),IF(X18=2,IF(O18&gt;V18,1,0),IF(P18&gt;W18,1,0)))))</f>
        <v> </v>
      </c>
      <c r="S18" s="9" t="str">
        <f>IF(Y18=0," ",IF(X18=0,0,IF(X18=1,IF(N18&lt;U18,1,0),IF(X18=2,IF(O18&lt;V18,1,0),IF(P18&lt;W18,1,0)))))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2</v>
      </c>
      <c r="V18" s="7">
        <v>4</v>
      </c>
      <c r="W18" s="8">
        <v>9</v>
      </c>
      <c r="X18" s="4">
        <f>IF(OR(LEN($I$9)=0,LEN($J$9)=0),"",IF(OR($I$9="-",$J$9="-"),0,IF($I$9=$J$9,2,IF($I$9&gt;$J$9,1,3))))</f>
      </c>
      <c r="Y18" s="20">
        <f>IF(OR(LEN($I$9)=0,LEN($J$9)=0,LEN(N18)=0,LEN(O18)=0,LEN(P18)=0,LEN(U18)=0,LEN(V18)=0,LEN(W18)=0),0,1)</f>
        <v>0</v>
      </c>
      <c r="Z18" s="161">
        <f aca="true" t="shared" si="6" ref="Z18:AB20">IF(N18&gt;U18,1,IF(N18&lt;U18,-1,0))</f>
        <v>-1</v>
      </c>
      <c r="AA18" s="162">
        <f t="shared" si="6"/>
        <v>-1</v>
      </c>
      <c r="AB18" s="163">
        <f t="shared" si="6"/>
        <v>0</v>
      </c>
      <c r="AC18" s="154">
        <f>SUM(Q14:Q16,Q18:Q20)</f>
        <v>0</v>
      </c>
      <c r="AD18" s="155">
        <f>SUM(T14:T16,T18:T20)</f>
        <v>0</v>
      </c>
      <c r="AF18" s="91" t="str">
        <f>N30</f>
        <v>Berserk</v>
      </c>
      <c r="AG18" s="88">
        <f>AC36</f>
        <v>0</v>
      </c>
      <c r="AH18" s="111"/>
      <c r="AI18" s="93" t="str">
        <f>U30</f>
        <v>Angel527</v>
      </c>
      <c r="AJ18" s="88">
        <f>AD36</f>
        <v>0</v>
      </c>
    </row>
    <row r="19" spans="1:36" ht="13.5" customHeight="1">
      <c r="A19" s="13"/>
      <c r="B19" s="95" t="str">
        <f>CONCATENATE("2. ",N15,"-",O15,"-",P15," || ",U15,"-",V15,"-",W15,CHAR(10),"3. ",N16,"-",O16,"-",P16," || ",U16,"-",V16,"-",W16)</f>
        <v>2. 1-2-9 || 3-5-1
3. 8-6-3 || 9-4-2</v>
      </c>
      <c r="C19" s="49" t="s">
        <v>6</v>
      </c>
      <c r="D19" s="49"/>
      <c r="E19" s="49"/>
      <c r="F19" s="49"/>
      <c r="G19" s="49"/>
      <c r="H19" s="49"/>
      <c r="I19" s="49"/>
      <c r="J19" s="49"/>
      <c r="K19" s="49"/>
      <c r="L19" s="49"/>
      <c r="M19" s="202"/>
      <c r="N19" s="7">
        <v>5</v>
      </c>
      <c r="O19" s="7">
        <v>6</v>
      </c>
      <c r="P19" s="8">
        <v>7</v>
      </c>
      <c r="Q19" s="9" t="str">
        <f>IF(X19=0,0,IF(X19=1,N19,IF(X19=2,O19,IF(X19=3,P19," "))))</f>
        <v> </v>
      </c>
      <c r="R19" s="10" t="str">
        <f>IF(Y19=0," ",IF(X19=0,0,IF(X19=1,IF(N19&gt;U19,1,0),IF(X19=2,IF(O19&gt;V19,1,0),IF(P19&gt;W19,1,0)))))</f>
        <v> </v>
      </c>
      <c r="S19" s="9" t="str">
        <f>IF(Y19=0," ",IF(X19=0,0,IF(X19=1,IF(N19&lt;U19,1,0),IF(X19=2,IF(O19&lt;V19,1,0),IF(P19&lt;W19,1,0)))))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3</v>
      </c>
      <c r="V19" s="7">
        <v>7</v>
      </c>
      <c r="W19" s="8">
        <v>6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164">
        <f t="shared" si="6"/>
        <v>1</v>
      </c>
      <c r="AA19" s="165">
        <f t="shared" si="6"/>
        <v>-1</v>
      </c>
      <c r="AB19" s="4">
        <f t="shared" si="6"/>
        <v>1</v>
      </c>
      <c r="AC19" s="49"/>
      <c r="AD19" s="50"/>
      <c r="AF19" s="91" t="str">
        <f>N30</f>
        <v>Berserk</v>
      </c>
      <c r="AG19" s="88">
        <f>AC34</f>
        <v>0</v>
      </c>
      <c r="AH19" s="111"/>
      <c r="AI19" s="93" t="str">
        <f>U30</f>
        <v>Angel527</v>
      </c>
      <c r="AJ19" s="88">
        <f>AD34</f>
        <v>0</v>
      </c>
    </row>
    <row r="20" spans="1:36" ht="13.5" customHeight="1" thickBot="1">
      <c r="A20" s="13"/>
      <c r="B20" s="95" t="str">
        <f>CONCATENATE("[b]2 тайм:[/b]",CHAR(10),"4. ",N18,"-",O18,"-",P18," || ",U18,"-",V18,"-",W18,CHAR(10),"5. ",N19,"-",O19,"-",P19," || ",U19,"-",V19,"-",W19)</f>
        <v>[b]2 тайм:[/b]
4. 1-2-9 || 2-4-9
5. 5-6-7 || 3-7-6</v>
      </c>
      <c r="C20" s="49" t="s">
        <v>6</v>
      </c>
      <c r="D20" s="49"/>
      <c r="E20" s="49"/>
      <c r="F20" s="49"/>
      <c r="G20" s="49"/>
      <c r="H20" s="49"/>
      <c r="I20" s="49"/>
      <c r="J20" s="49"/>
      <c r="K20" s="49"/>
      <c r="L20" s="49"/>
      <c r="M20" s="202"/>
      <c r="N20" s="171">
        <v>3</v>
      </c>
      <c r="O20" s="7">
        <v>4</v>
      </c>
      <c r="P20" s="8">
        <v>8</v>
      </c>
      <c r="Q20" s="9" t="str">
        <f>IF(X20=0,0,IF(X20=1,N20,IF(X20=2,O20,IF(X20=3,P20," "))))</f>
        <v> </v>
      </c>
      <c r="R20" s="10" t="str">
        <f>IF(Y20=0," ",IF(X20=0,0,IF(X20=1,IF(N20&gt;U20,1,0),IF(X20=2,IF(O20&gt;V20,1,0),IF(P20&gt;W20,1,0)))))</f>
        <v> </v>
      </c>
      <c r="S20" s="9" t="str">
        <f>IF(Y20=0," ",IF(X20=0,0,IF(X20=1,IF(N20&lt;U20,1,0),IF(X20=2,IF(O20&lt;V20,1,0),IF(P20&lt;W20,1,0)))))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1</v>
      </c>
      <c r="V20" s="7">
        <v>5</v>
      </c>
      <c r="W20" s="8">
        <v>8</v>
      </c>
      <c r="X20" s="29">
        <f>IF(OR(LEN($I$11)=0,LEN($J$11)=0),"",IF(OR($I$11="-",$J$11="-"),0,IF($I$11=$J$11,2,IF($I$11&gt;$J$11,1,3))))</f>
      </c>
      <c r="Y20" s="18">
        <f>IF(OR(LEN($I$11)=0,LEN($J$11)=0,LEN(N20)=0,LEN(O20)=0,LEN(P20)=0,LEN(U20)=0,LEN(V20)=0,LEN(W20)=0),0,1)</f>
        <v>0</v>
      </c>
      <c r="Z20" s="168">
        <f t="shared" si="6"/>
        <v>1</v>
      </c>
      <c r="AA20" s="169">
        <f t="shared" si="6"/>
        <v>-1</v>
      </c>
      <c r="AB20" s="170">
        <f t="shared" si="6"/>
        <v>0</v>
      </c>
      <c r="AC20" s="51"/>
      <c r="AD20" s="52"/>
      <c r="AF20" s="91" t="str">
        <f>N30</f>
        <v>Berserk</v>
      </c>
      <c r="AG20" s="88">
        <f>AD34</f>
        <v>0</v>
      </c>
      <c r="AH20" s="111"/>
      <c r="AI20" s="94" t="str">
        <f>U30</f>
        <v>Angel527</v>
      </c>
      <c r="AJ20" s="88">
        <f>AC34</f>
        <v>0</v>
      </c>
    </row>
    <row r="21" spans="1:36" ht="13.5" customHeight="1" thickBot="1">
      <c r="A21" s="13"/>
      <c r="B21" s="95" t="str">
        <f>CONCATENATE("6. ",N20,"-",O20,"-",P20," || ",U20,"-",V20,"-",W20)</f>
        <v>6. 3-4-8 || 1-5-8</v>
      </c>
      <c r="C21" s="49" t="s">
        <v>6</v>
      </c>
      <c r="D21" s="49"/>
      <c r="E21" s="49"/>
      <c r="F21" s="49"/>
      <c r="G21" s="49"/>
      <c r="H21" s="49"/>
      <c r="I21" s="49"/>
      <c r="J21" s="49"/>
      <c r="K21" s="49"/>
      <c r="L21" s="49"/>
      <c r="M21" s="202"/>
      <c r="N21" s="187" t="s">
        <v>82</v>
      </c>
      <c r="O21" s="188"/>
      <c r="P21" s="189"/>
      <c r="Q21" s="32"/>
      <c r="R21" s="32"/>
      <c r="S21" s="32"/>
      <c r="T21" s="32"/>
      <c r="U21" s="187" t="s">
        <v>101</v>
      </c>
      <c r="V21" s="188"/>
      <c r="W21" s="189"/>
      <c r="X21" s="49"/>
      <c r="Y21" s="49"/>
      <c r="Z21" s="49"/>
      <c r="AA21" s="49"/>
      <c r="AB21" s="49"/>
      <c r="AC21" s="156" t="str">
        <f>IF(LEN(N21)=0," ",N21)</f>
        <v>Roma</v>
      </c>
      <c r="AD21" s="157" t="str">
        <f>IF(LEN(U21)=0," ",U21)</f>
        <v>terzia</v>
      </c>
      <c r="AF21" s="91" t="str">
        <f>N30</f>
        <v>Berserk</v>
      </c>
      <c r="AG21" s="88">
        <f>COUNTIF(Q32:Q38,9)</f>
        <v>0</v>
      </c>
      <c r="AH21" s="111"/>
      <c r="AI21" s="93" t="str">
        <f>U30</f>
        <v>Angel527</v>
      </c>
      <c r="AJ21" s="88">
        <f>COUNTIF(T32:T38,9)</f>
        <v>0</v>
      </c>
    </row>
    <row r="22" spans="1:36" ht="13.5" customHeight="1" thickBot="1">
      <c r="A22" s="13"/>
      <c r="B22" s="95" t="str">
        <f>CONCATENATE(CHAR(10),"[b]Линия 3. [color=#FF0000][u]",AC21," ",CHAR(150)," ",AD21,"[/u] - ",AC23,":",AD23," [/color] (разница ",AC25,":",AD25,") (",AC27,"-",AD27,")[/b]")</f>
        <v>
[b]Линия 3. [color=#FF0000][u]Roma – terzia[/u] - 0:0 [/color] (разница 0:0) (0-0)[/b]</v>
      </c>
      <c r="C22" s="49" t="s">
        <v>6</v>
      </c>
      <c r="D22" s="49"/>
      <c r="E22" s="49"/>
      <c r="F22" s="49"/>
      <c r="G22" s="49"/>
      <c r="H22" s="49"/>
      <c r="I22" s="49"/>
      <c r="J22" s="49"/>
      <c r="K22" s="49"/>
      <c r="L22" s="49"/>
      <c r="M22" s="202"/>
      <c r="N22" s="198" t="s">
        <v>0</v>
      </c>
      <c r="O22" s="199"/>
      <c r="P22" s="200"/>
      <c r="Q22" s="84" t="s">
        <v>12</v>
      </c>
      <c r="R22" s="204" t="s">
        <v>8</v>
      </c>
      <c r="S22" s="205"/>
      <c r="T22" s="84" t="s">
        <v>12</v>
      </c>
      <c r="U22" s="198" t="s">
        <v>0</v>
      </c>
      <c r="V22" s="199"/>
      <c r="W22" s="200"/>
      <c r="X22" s="49"/>
      <c r="Y22" s="49"/>
      <c r="Z22" s="35"/>
      <c r="AA22" s="35"/>
      <c r="AB22" s="35"/>
      <c r="AC22" s="179" t="s">
        <v>3</v>
      </c>
      <c r="AD22" s="180"/>
      <c r="AF22" s="91" t="str">
        <f>N39</f>
        <v>Ripley</v>
      </c>
      <c r="AG22" s="88">
        <v>0</v>
      </c>
      <c r="AH22" s="111"/>
      <c r="AI22" s="113" t="str">
        <f>U39</f>
        <v>Hryv</v>
      </c>
      <c r="AJ22" s="88">
        <v>0</v>
      </c>
    </row>
    <row r="23" spans="1:36" ht="13.5" customHeight="1">
      <c r="A23" s="13"/>
      <c r="B23" s="95" t="str">
        <f>CONCATENATE("[b]Прогнозы: ",CHAR(10),"1 тайм:[/b]",CHAR(10),"1. ",N23,"-",O23,"-",P23," || ",U23,"-",V23,"-",W23)</f>
        <v>[b]Прогнозы: 
1 тайм:[/b]
1. 7-5-4 || 8-6-2</v>
      </c>
      <c r="C23" s="49" t="s">
        <v>6</v>
      </c>
      <c r="D23" s="49"/>
      <c r="E23" s="49"/>
      <c r="F23" s="49"/>
      <c r="G23" s="49"/>
      <c r="H23" s="49"/>
      <c r="I23" s="49"/>
      <c r="J23" s="49"/>
      <c r="K23" s="49"/>
      <c r="L23" s="49"/>
      <c r="M23" s="202"/>
      <c r="N23" s="7">
        <v>7</v>
      </c>
      <c r="O23" s="7">
        <v>5</v>
      </c>
      <c r="P23" s="8">
        <v>4</v>
      </c>
      <c r="Q23" s="9" t="str">
        <f>IF(X23=0,0,IF(X23=1,N23,IF(X23=2,O23,IF(X23=3,P23," "))))</f>
        <v> </v>
      </c>
      <c r="R23" s="10" t="str">
        <f>IF(Y23=0," ",IF(X23=0,0,IF(X23=1,IF(N23&gt;U23,1,0),IF(X23=2,IF(O23&gt;V23,1,0),IF(P23&gt;W23,1,0)))))</f>
        <v> </v>
      </c>
      <c r="S23" s="9" t="str">
        <f>IF(Y23=0," ",IF(X23=0,0,IF(X23=1,IF(N23&lt;U23,1,0),IF(X23=2,IF(O23&lt;V23,1,0),IF(P23&lt;W23,1,0)))))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8</v>
      </c>
      <c r="V23" s="7">
        <v>6</v>
      </c>
      <c r="W23" s="8">
        <v>2</v>
      </c>
      <c r="X23" s="28">
        <f>IF(OR(LEN($I$5)=0,LEN($J$5)=0),"",IF(OR($I$5="-",$J$5="-"),0,IF($I$5=$J$5,2,IF($I$5&gt;$J$5,1,3))))</f>
      </c>
      <c r="Y23" s="20">
        <f>IF(OR(LEN($I$5)=0,LEN($J$5)=0,LEN(N23)=0,LEN(O23)=0,LEN(P23)=0,LEN(U23)=0,LEN(V23)=0,LEN(W23)=0),0,1)</f>
        <v>0</v>
      </c>
      <c r="Z23" s="161">
        <f aca="true" t="shared" si="7" ref="Z23:AB25">IF(N23&gt;U23,1,IF(N23&lt;U23,-1,0))</f>
        <v>-1</v>
      </c>
      <c r="AA23" s="162">
        <f t="shared" si="7"/>
        <v>-1</v>
      </c>
      <c r="AB23" s="163">
        <f t="shared" si="7"/>
        <v>1</v>
      </c>
      <c r="AC23" s="154">
        <f>SUM(R23:R25,R27:R29)</f>
        <v>0</v>
      </c>
      <c r="AD23" s="155">
        <f>SUM(S23:S25,S27:S29)</f>
        <v>0</v>
      </c>
      <c r="AF23" s="91" t="str">
        <f>N39</f>
        <v>Ripley</v>
      </c>
      <c r="AG23" s="88">
        <f>AC41</f>
        <v>0</v>
      </c>
      <c r="AH23" s="111"/>
      <c r="AI23" s="93" t="str">
        <f>U39</f>
        <v>Hryv</v>
      </c>
      <c r="AJ23" s="88">
        <f>AD41</f>
        <v>0</v>
      </c>
    </row>
    <row r="24" spans="1:36" ht="13.5" customHeight="1">
      <c r="A24" s="13"/>
      <c r="B24" s="95" t="str">
        <f>CONCATENATE("2. ",N24,"-",O24,"-",P24," || ",U24,"-",V24,"-",W24,CHAR(10),"3. ",N25,"-",O25,"-",P25," || ",U25,"-",V25,"-",W25)</f>
        <v>2. 2-1-9 || 3-5-7
3. 8-6-3 || 9-4-1</v>
      </c>
      <c r="C24" s="49" t="s">
        <v>6</v>
      </c>
      <c r="D24" s="49"/>
      <c r="E24" s="49"/>
      <c r="F24" s="49"/>
      <c r="G24" s="49"/>
      <c r="H24" s="49"/>
      <c r="I24" s="49"/>
      <c r="J24" s="49"/>
      <c r="K24" s="49"/>
      <c r="L24" s="49"/>
      <c r="M24" s="202"/>
      <c r="N24" s="7">
        <v>2</v>
      </c>
      <c r="O24" s="7">
        <v>1</v>
      </c>
      <c r="P24" s="8">
        <v>9</v>
      </c>
      <c r="Q24" s="9" t="str">
        <f>IF(X24=0,0,IF(X24=1,N24,IF(X24=2,O24,IF(X24=3,P24," "))))</f>
        <v> </v>
      </c>
      <c r="R24" s="10" t="str">
        <f>IF(Y24=0," ",IF(X24=0,0,IF(X24=1,IF(N24&gt;U24,1,0),IF(X24=2,IF(O24&gt;V24,1,0),IF(P24&gt;W24,1,0)))))</f>
        <v> </v>
      </c>
      <c r="S24" s="9" t="str">
        <f>IF(Y24=0," ",IF(X24=0,0,IF(X24=1,IF(N24&lt;U24,1,0),IF(X24=2,IF(O24&lt;V24,1,0),IF(P24&lt;W24,1,0)))))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3</v>
      </c>
      <c r="V24" s="7">
        <v>5</v>
      </c>
      <c r="W24" s="8">
        <v>7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64">
        <f t="shared" si="7"/>
        <v>-1</v>
      </c>
      <c r="AA24" s="165">
        <f t="shared" si="7"/>
        <v>-1</v>
      </c>
      <c r="AB24" s="4">
        <f t="shared" si="7"/>
        <v>1</v>
      </c>
      <c r="AC24" s="179" t="s">
        <v>4</v>
      </c>
      <c r="AD24" s="180"/>
      <c r="AF24" s="91" t="str">
        <f>N39</f>
        <v>Ripley</v>
      </c>
      <c r="AG24" s="88">
        <v>0</v>
      </c>
      <c r="AH24" s="111"/>
      <c r="AI24" s="93" t="str">
        <f>U39</f>
        <v>Hryv</v>
      </c>
      <c r="AJ24" s="88">
        <v>0</v>
      </c>
    </row>
    <row r="25" spans="1:36" ht="13.5" customHeight="1" thickBot="1">
      <c r="A25" s="13"/>
      <c r="B25" s="95" t="str">
        <f>CONCATENATE("[b]2 тайм:[/b]",CHAR(10),"4. ",N27,"-",O27,"-",P27," || ",U27,"-",V27,"-",W27,CHAR(10),"5. ",N28,"-",O28,"-",P28," || ",U28,"-",V28,"-",W28)</f>
        <v>[b]2 тайм:[/b]
4. 2-1-9 || 1-2-9
5. 3-6-8 || 8-4-3</v>
      </c>
      <c r="C25" s="49" t="s">
        <v>6</v>
      </c>
      <c r="D25" s="49"/>
      <c r="E25" s="49"/>
      <c r="F25" s="49"/>
      <c r="G25" s="49"/>
      <c r="H25" s="49"/>
      <c r="I25" s="49"/>
      <c r="J25" s="49"/>
      <c r="K25" s="49"/>
      <c r="L25" s="49"/>
      <c r="M25" s="202"/>
      <c r="N25" s="7">
        <v>8</v>
      </c>
      <c r="O25" s="7">
        <v>6</v>
      </c>
      <c r="P25" s="8">
        <v>3</v>
      </c>
      <c r="Q25" s="9" t="str">
        <f>IF(X25=0,0,IF(X25=1,N25,IF(X25=2,O25,IF(X25=3,P25," "))))</f>
        <v> </v>
      </c>
      <c r="R25" s="10" t="str">
        <f>IF(Y25=0," ",IF(X25=0,0,IF(X25=1,IF(N25&gt;U25,1,0),IF(X25=2,IF(O25&gt;V25,1,0),IF(P25&gt;W25,1,0)))))</f>
        <v> </v>
      </c>
      <c r="S25" s="9" t="str">
        <f>IF(Y25=0," ",IF(X25=0,0,IF(X25=1,IF(N25&lt;U25,1,0),IF(X25=2,IF(O25&lt;V25,1,0),IF(P25&lt;W25,1,0)))))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9</v>
      </c>
      <c r="V25" s="7">
        <v>4</v>
      </c>
      <c r="W25" s="8">
        <v>1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66">
        <f t="shared" si="7"/>
        <v>-1</v>
      </c>
      <c r="AA25" s="167">
        <f t="shared" si="7"/>
        <v>1</v>
      </c>
      <c r="AB25" s="4">
        <f t="shared" si="7"/>
        <v>1</v>
      </c>
      <c r="AC25" s="154">
        <f>IF(AC23-AD23&gt;0,AC23-AD23,0)</f>
        <v>0</v>
      </c>
      <c r="AD25" s="155">
        <f>IF(AC23-AD23&lt;0,AD23-AC23,0)</f>
        <v>0</v>
      </c>
      <c r="AF25" s="91" t="str">
        <f>N39</f>
        <v>Ripley</v>
      </c>
      <c r="AG25" s="88">
        <v>0</v>
      </c>
      <c r="AH25" s="111"/>
      <c r="AI25" s="94" t="str">
        <f>U39</f>
        <v>Hryv</v>
      </c>
      <c r="AJ25" s="88">
        <v>0</v>
      </c>
    </row>
    <row r="26" spans="1:36" ht="13.5" customHeight="1" thickBot="1">
      <c r="A26" s="13"/>
      <c r="B26" s="95" t="str">
        <f>CONCATENATE("6. ",N29,"-",O29,"-",P29," || ",U29,"-",V29,"-",W29)</f>
        <v>6. 7-5-4 || 5-7-6</v>
      </c>
      <c r="C26" s="49" t="s">
        <v>6</v>
      </c>
      <c r="D26" s="49"/>
      <c r="E26" s="49"/>
      <c r="F26" s="49"/>
      <c r="G26" s="49"/>
      <c r="H26" s="49"/>
      <c r="I26" s="49"/>
      <c r="J26" s="49"/>
      <c r="K26" s="49"/>
      <c r="L26" s="49"/>
      <c r="M26" s="202"/>
      <c r="N26" s="195" t="s">
        <v>1</v>
      </c>
      <c r="O26" s="196"/>
      <c r="P26" s="197"/>
      <c r="Q26" s="19"/>
      <c r="R26" s="83"/>
      <c r="S26" s="77"/>
      <c r="T26" s="19"/>
      <c r="U26" s="195" t="s">
        <v>1</v>
      </c>
      <c r="V26" s="196"/>
      <c r="W26" s="197"/>
      <c r="X26" s="37"/>
      <c r="Y26" s="38"/>
      <c r="Z26" s="38"/>
      <c r="AA26" s="38"/>
      <c r="AB26" s="38"/>
      <c r="AC26" s="173" t="s">
        <v>13</v>
      </c>
      <c r="AD26" s="174"/>
      <c r="AF26" s="91" t="str">
        <f>N39</f>
        <v>Ripley</v>
      </c>
      <c r="AG26" s="88">
        <f>COUNTIF(Q41:Q47,9)</f>
        <v>0</v>
      </c>
      <c r="AH26" s="111"/>
      <c r="AI26" s="93" t="str">
        <f>U39</f>
        <v>Hryv</v>
      </c>
      <c r="AJ26" s="88">
        <f>COUNTIF(T41:T47,9)</f>
        <v>0</v>
      </c>
    </row>
    <row r="27" spans="1:36" ht="13.5" customHeight="1">
      <c r="A27" s="13"/>
      <c r="B27" s="95" t="str">
        <f>CONCATENATE(CHAR(10),"[b]Линия 4. [color=#FF0000][u]",AC30," ",CHAR(150)," ",AD30,"[/u] - ",AC32,":",AD32," [/color] (разница ",AC34,":",AD34,") (",AC36,"-",AD36,")[/b]")</f>
        <v>
[b]Линия 4. [color=#FF0000][u]Berserk – Angel527[/u] - 0:0 [/color] (разница 0:0) (0-0)[/b]</v>
      </c>
      <c r="C27" s="49" t="s">
        <v>6</v>
      </c>
      <c r="D27" s="49"/>
      <c r="E27" s="49"/>
      <c r="F27" s="49"/>
      <c r="G27" s="49"/>
      <c r="H27" s="49"/>
      <c r="I27" s="49"/>
      <c r="J27" s="49"/>
      <c r="K27" s="49"/>
      <c r="L27" s="49"/>
      <c r="M27" s="202"/>
      <c r="N27" s="7">
        <v>2</v>
      </c>
      <c r="O27" s="7">
        <v>1</v>
      </c>
      <c r="P27" s="8">
        <v>9</v>
      </c>
      <c r="Q27" s="9" t="str">
        <f>IF(X27=0,0,IF(X27=1,N27,IF(X27=2,O27,IF(X27=3,P27," "))))</f>
        <v> </v>
      </c>
      <c r="R27" s="10" t="str">
        <f>IF(Y27=0," ",IF(X27=0,0,IF(X27=1,IF(N27&gt;U27,1,0),IF(X27=2,IF(O27&gt;V27,1,0),IF(P27&gt;W27,1,0)))))</f>
        <v> </v>
      </c>
      <c r="S27" s="9" t="str">
        <f>IF(Y27=0," ",IF(X27=0,0,IF(X27=1,IF(N27&lt;U27,1,0),IF(X27=2,IF(O27&lt;V27,1,0),IF(P27&lt;W27,1,0)))))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1</v>
      </c>
      <c r="V27" s="7">
        <v>2</v>
      </c>
      <c r="W27" s="8">
        <v>9</v>
      </c>
      <c r="X27" s="4">
        <f>IF(OR(LEN($I$9)=0,LEN($J$9)=0),"",IF(OR($I$9="-",$J$9="-"),0,IF($I$9=$J$9,2,IF($I$9&gt;$J$9,1,3))))</f>
      </c>
      <c r="Y27" s="20">
        <f>IF(OR(LEN($I$9)=0,LEN($J$9)=0,LEN(N27)=0,LEN(O27)=0,LEN(P27)=0,LEN(U27)=0,LEN(V27)=0,LEN(W27)=0),0,1)</f>
        <v>0</v>
      </c>
      <c r="Z27" s="161">
        <f aca="true" t="shared" si="8" ref="Z27:AB29">IF(N27&gt;U27,1,IF(N27&lt;U27,-1,0))</f>
        <v>1</v>
      </c>
      <c r="AA27" s="162">
        <f t="shared" si="8"/>
        <v>-1</v>
      </c>
      <c r="AB27" s="163">
        <f t="shared" si="8"/>
        <v>0</v>
      </c>
      <c r="AC27" s="154">
        <f>SUM(Q23:Q25,Q27:Q29)</f>
        <v>0</v>
      </c>
      <c r="AD27" s="155">
        <f>SUM(T23:T25,T27:T29)</f>
        <v>0</v>
      </c>
      <c r="AF27" s="91" t="str">
        <f>N48</f>
        <v>Артем</v>
      </c>
      <c r="AG27" s="88">
        <v>0</v>
      </c>
      <c r="AH27" s="111"/>
      <c r="AI27" s="113">
        <f>U48</f>
        <v>0</v>
      </c>
      <c r="AJ27" s="88">
        <v>0</v>
      </c>
    </row>
    <row r="28" spans="1:36" ht="13.5" customHeight="1">
      <c r="A28" s="13"/>
      <c r="B28" s="95" t="str">
        <f>CONCATENATE("[b]Прогнозы: ",CHAR(10),"1 тайм:[/b]",CHAR(10),"1. ",N32,"-",O32,"-",P32," || ",U32,"-",V32,"-",W32)</f>
        <v>[b]Прогнозы: 
1 тайм:[/b]
1. 8-7-1 || 3-4-8</v>
      </c>
      <c r="C28" s="49" t="s">
        <v>6</v>
      </c>
      <c r="D28" s="49"/>
      <c r="E28" s="49"/>
      <c r="F28" s="49"/>
      <c r="G28" s="49"/>
      <c r="H28" s="49"/>
      <c r="I28" s="49"/>
      <c r="J28" s="49"/>
      <c r="K28" s="49"/>
      <c r="L28" s="49"/>
      <c r="M28" s="202"/>
      <c r="N28" s="7">
        <v>3</v>
      </c>
      <c r="O28" s="7">
        <v>6</v>
      </c>
      <c r="P28" s="8">
        <v>8</v>
      </c>
      <c r="Q28" s="9" t="str">
        <f>IF(X28=0,0,IF(X28=1,N28,IF(X28=2,O28,IF(X28=3,P28," "))))</f>
        <v> </v>
      </c>
      <c r="R28" s="10" t="str">
        <f>IF(Y28=0," ",IF(X28=0,0,IF(X28=1,IF(N28&gt;U28,1,0),IF(X28=2,IF(O28&gt;V28,1,0),IF(P28&gt;W28,1,0)))))</f>
        <v> </v>
      </c>
      <c r="S28" s="9" t="str">
        <f>IF(Y28=0," ",IF(X28=0,0,IF(X28=1,IF(N28&lt;U28,1,0),IF(X28=2,IF(O28&lt;V28,1,0),IF(P28&lt;W28,1,0)))))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8</v>
      </c>
      <c r="V28" s="7">
        <v>4</v>
      </c>
      <c r="W28" s="8">
        <v>3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164">
        <f t="shared" si="8"/>
        <v>-1</v>
      </c>
      <c r="AA28" s="165">
        <f t="shared" si="8"/>
        <v>1</v>
      </c>
      <c r="AB28" s="4">
        <f t="shared" si="8"/>
        <v>1</v>
      </c>
      <c r="AC28" s="49"/>
      <c r="AD28" s="50"/>
      <c r="AF28" s="91" t="str">
        <f>N48</f>
        <v>Артем</v>
      </c>
      <c r="AG28" s="88">
        <f>AC50</f>
        <v>0</v>
      </c>
      <c r="AH28" s="111"/>
      <c r="AI28" s="93">
        <f>U48</f>
        <v>0</v>
      </c>
      <c r="AJ28" s="88">
        <f>AD50</f>
        <v>0</v>
      </c>
    </row>
    <row r="29" spans="1:36" ht="13.5" customHeight="1" thickBot="1">
      <c r="A29" s="13"/>
      <c r="B29" s="95" t="str">
        <f>CONCATENATE("2. ",N33,"-",O33,"-",P33," || ",U33,"-",V33,"-",W33,CHAR(10),"3. ",N34,"-",O34,"-",P34," || ",U34,"-",V34,"-",W34)</f>
        <v>2. 3-4-2 || 1-2-9
3. 9-6-5 || 7-6-5</v>
      </c>
      <c r="C29" s="49" t="s">
        <v>6</v>
      </c>
      <c r="D29" s="49"/>
      <c r="E29" s="49"/>
      <c r="F29" s="49"/>
      <c r="G29" s="49"/>
      <c r="H29" s="49"/>
      <c r="I29" s="49"/>
      <c r="J29" s="49"/>
      <c r="K29" s="49"/>
      <c r="L29" s="49"/>
      <c r="M29" s="202"/>
      <c r="N29" s="7">
        <v>7</v>
      </c>
      <c r="O29" s="7">
        <v>5</v>
      </c>
      <c r="P29" s="8">
        <v>4</v>
      </c>
      <c r="Q29" s="9" t="str">
        <f>IF(X29=0,0,IF(X29=1,N29,IF(X29=2,O29,IF(X29=3,P29," "))))</f>
        <v> </v>
      </c>
      <c r="R29" s="10" t="str">
        <f>IF(Y29=0," ",IF(X29=0,0,IF(X29=1,IF(N29&gt;U29,1,0),IF(X29=2,IF(O29&gt;V29,1,0),IF(P29&gt;W29,1,0)))))</f>
        <v> </v>
      </c>
      <c r="S29" s="9" t="str">
        <f>IF(Y29=0," ",IF(X29=0,0,IF(X29=1,IF(N29&lt;U29,1,0),IF(X29=2,IF(O29&lt;V29,1,0),IF(P29&lt;W29,1,0)))))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5</v>
      </c>
      <c r="V29" s="7">
        <v>7</v>
      </c>
      <c r="W29" s="8">
        <v>6</v>
      </c>
      <c r="X29" s="29">
        <f>IF(OR(LEN($I$11)=0,LEN($J$11)=0),"",IF(OR($I$11="-",$J$11="-"),0,IF($I$11=$J$11,2,IF($I$11&gt;$J$11,1,3))))</f>
      </c>
      <c r="Y29" s="18">
        <f>IF(OR(LEN($I$11)=0,LEN($J$11)=0,LEN(N29)=0,LEN(O29)=0,LEN(P29)=0,LEN(U29)=0,LEN(V29)=0,LEN(W29)=0),0,1)</f>
        <v>0</v>
      </c>
      <c r="Z29" s="168">
        <f t="shared" si="8"/>
        <v>1</v>
      </c>
      <c r="AA29" s="169">
        <f t="shared" si="8"/>
        <v>-1</v>
      </c>
      <c r="AB29" s="170">
        <f t="shared" si="8"/>
        <v>-1</v>
      </c>
      <c r="AC29" s="51"/>
      <c r="AD29" s="52"/>
      <c r="AF29" s="91" t="str">
        <f>N48</f>
        <v>Артем</v>
      </c>
      <c r="AG29" s="88">
        <v>0</v>
      </c>
      <c r="AH29" s="111"/>
      <c r="AI29" s="93">
        <f>U48</f>
        <v>0</v>
      </c>
      <c r="AJ29" s="88">
        <v>0</v>
      </c>
    </row>
    <row r="30" spans="1:36" ht="13.5" customHeight="1" thickBot="1">
      <c r="A30" s="13"/>
      <c r="B30" s="95" t="str">
        <f>CONCATENATE("[b]2 тайм:[/b]",CHAR(10),"4. ",N36,"-",O36,"-",P36," || ",U36,"-",V36,"-",W36,CHAR(10),"5. ",N37,"-",O37,"-",P37," || ",U37,"-",V37,"-",W37)</f>
        <v>[b]2 тайм:[/b]
4. 3-4-9 || 1-2-9
5. 7-8-1 || 5-6-7</v>
      </c>
      <c r="C30" s="49" t="s">
        <v>6</v>
      </c>
      <c r="D30" s="49"/>
      <c r="E30" s="49"/>
      <c r="F30" s="49"/>
      <c r="G30" s="49"/>
      <c r="H30" s="49"/>
      <c r="I30" s="49"/>
      <c r="J30" s="49"/>
      <c r="K30" s="49"/>
      <c r="L30" s="49"/>
      <c r="M30" s="202"/>
      <c r="N30" s="187" t="s">
        <v>83</v>
      </c>
      <c r="O30" s="188"/>
      <c r="P30" s="189"/>
      <c r="Q30" s="32"/>
      <c r="R30" s="32"/>
      <c r="S30" s="32"/>
      <c r="T30" s="32"/>
      <c r="U30" s="187" t="s">
        <v>102</v>
      </c>
      <c r="V30" s="188"/>
      <c r="W30" s="189"/>
      <c r="X30" s="49"/>
      <c r="Y30" s="49"/>
      <c r="Z30" s="49"/>
      <c r="AA30" s="49"/>
      <c r="AB30" s="49"/>
      <c r="AC30" s="156" t="str">
        <f>IF(LEN(N30)=0," ",N30)</f>
        <v>Berserk</v>
      </c>
      <c r="AD30" s="157" t="str">
        <f>IF(LEN(U30)=0," ",U30)</f>
        <v>Angel527</v>
      </c>
      <c r="AF30" s="91" t="str">
        <f>N48</f>
        <v>Артем</v>
      </c>
      <c r="AG30" s="88">
        <v>0</v>
      </c>
      <c r="AH30" s="111"/>
      <c r="AI30" s="93">
        <f>U48</f>
        <v>0</v>
      </c>
      <c r="AJ30" s="88">
        <v>0</v>
      </c>
    </row>
    <row r="31" spans="1:36" ht="13.5" customHeight="1" thickBot="1">
      <c r="A31" s="13"/>
      <c r="B31" s="95" t="str">
        <f>CONCATENATE("6. ",N38,"-",O38,"-",P38," || ",U38,"-",V38,"-",W38)</f>
        <v>6. 5-6-2 || 3-4-8</v>
      </c>
      <c r="C31" s="49" t="s">
        <v>6</v>
      </c>
      <c r="D31" s="49"/>
      <c r="E31" s="49"/>
      <c r="F31" s="49"/>
      <c r="G31" s="49"/>
      <c r="H31" s="49"/>
      <c r="I31" s="49"/>
      <c r="J31" s="49"/>
      <c r="K31" s="49"/>
      <c r="L31" s="49"/>
      <c r="M31" s="202"/>
      <c r="N31" s="198" t="s">
        <v>0</v>
      </c>
      <c r="O31" s="199"/>
      <c r="P31" s="200"/>
      <c r="Q31" s="84" t="s">
        <v>12</v>
      </c>
      <c r="R31" s="204" t="s">
        <v>8</v>
      </c>
      <c r="S31" s="205"/>
      <c r="T31" s="84" t="s">
        <v>12</v>
      </c>
      <c r="U31" s="198" t="s">
        <v>0</v>
      </c>
      <c r="V31" s="199"/>
      <c r="W31" s="200"/>
      <c r="X31" s="49"/>
      <c r="Y31" s="49"/>
      <c r="Z31" s="35"/>
      <c r="AA31" s="35"/>
      <c r="AB31" s="35"/>
      <c r="AC31" s="179" t="s">
        <v>3</v>
      </c>
      <c r="AD31" s="180"/>
      <c r="AF31" s="92" t="str">
        <f>N48</f>
        <v>Артем</v>
      </c>
      <c r="AG31" s="89">
        <f>COUNTIF(Q50:Q56,9)</f>
        <v>0</v>
      </c>
      <c r="AH31" s="111"/>
      <c r="AI31" s="114">
        <f>U48</f>
        <v>0</v>
      </c>
      <c r="AJ31" s="89">
        <f>COUNTIF(T50:T56,9)</f>
        <v>0</v>
      </c>
    </row>
    <row r="32" spans="1:30" ht="13.5" customHeight="1">
      <c r="A32" s="13"/>
      <c r="B32" s="95" t="str">
        <f>IF(AND(OR(LEN(N39)=0,N39="Игрок 5"),OR(LEN(U39)=0,U39="Игрок 6"))," ",CONCATENATE(CHAR(10),"[u][b]Запасные[/b][/u]"))</f>
        <v>
[u][b]Запасные[/b][/u]</v>
      </c>
      <c r="C32" s="49" t="s">
        <v>6</v>
      </c>
      <c r="D32" s="49"/>
      <c r="E32" s="49"/>
      <c r="F32" s="49"/>
      <c r="G32" s="49"/>
      <c r="H32" s="49"/>
      <c r="I32" s="49"/>
      <c r="J32" s="49"/>
      <c r="K32" s="49"/>
      <c r="L32" s="49"/>
      <c r="M32" s="202"/>
      <c r="N32" s="7">
        <v>8</v>
      </c>
      <c r="O32" s="7">
        <v>7</v>
      </c>
      <c r="P32" s="8">
        <v>1</v>
      </c>
      <c r="Q32" s="9" t="str">
        <f>IF(X32=0,0,IF(X32=1,N32,IF(X32=2,O32,IF(X32=3,P32," "))))</f>
        <v> </v>
      </c>
      <c r="R32" s="10" t="str">
        <f>IF(Y32=0," ",IF(X32=0,0,IF(X32=1,IF(N32&gt;U32,1,0),IF(X32=2,IF(O32&gt;V32,1,0),IF(P32&gt;W32,1,0)))))</f>
        <v> </v>
      </c>
      <c r="S32" s="9" t="str">
        <f>IF(Y32=0," ",IF(X32=0,0,IF(X32=1,IF(N32&lt;U32,1,0),IF(X32=2,IF(O32&lt;V32,1,0),IF(P32&lt;W32,1,0)))))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3</v>
      </c>
      <c r="V32" s="7">
        <v>4</v>
      </c>
      <c r="W32" s="8">
        <v>8</v>
      </c>
      <c r="X32" s="28">
        <f>IF(OR(LEN($I$5)=0,LEN($J$5)=0),"",IF(OR($I$5="-",$J$5="-"),0,IF($I$5=$J$5,2,IF($I$5&gt;$J$5,1,3))))</f>
      </c>
      <c r="Y32" s="20">
        <f>IF(OR(LEN($I$5)=0,LEN($J$5)=0,LEN(N32)=0,LEN(O32)=0,LEN(P32)=0,LEN(U32)=0,LEN(V32)=0,LEN(W32)=0),0,1)</f>
        <v>0</v>
      </c>
      <c r="Z32" s="161">
        <f aca="true" t="shared" si="9" ref="Z32:AB34">IF(N32&gt;U32,1,IF(N32&lt;U32,-1,0))</f>
        <v>1</v>
      </c>
      <c r="AA32" s="162">
        <f t="shared" si="9"/>
        <v>1</v>
      </c>
      <c r="AB32" s="163">
        <f t="shared" si="9"/>
        <v>-1</v>
      </c>
      <c r="AC32" s="154">
        <f>SUM(R32:R34,R36:R38)</f>
        <v>0</v>
      </c>
      <c r="AD32" s="155">
        <f>SUM(S32:S34,S36:S38)</f>
        <v>0</v>
      </c>
    </row>
    <row r="33" spans="1:30" ht="13.5" customHeight="1">
      <c r="A33" s="13"/>
      <c r="B33" s="95" t="str">
        <f>IF(OR(LEN(N39)=0,N39="Игрок 5")," ",IF(OR(LEN(N48)=0,N48="Игрок 6"),CONCATENATE("[b]",N2,CHAR(10),N39," (",AC41,")",CHAR(10),"1 тайм:[/b]",CHAR(10),"1. ",N41,"-",O41,"-",P41,CHAR(10)),CONCATENATE("[b]",N2,CHAR(10),N39," (",AC41,") || ",N48," (",AC50,")",CHAR(10),"1 тайм:[/b]",CHAR(10),"1. ",N41,"-",O41,"-",P41," || ",N50,"-",O50,"-",P50)))</f>
        <v>[b]ЛФЛА
Ripley (0) || Артем (0)
1 тайм:[/b]
1. 3-4-6 || 1-4-8</v>
      </c>
      <c r="C33" s="49" t="s">
        <v>6</v>
      </c>
      <c r="D33" s="49"/>
      <c r="E33" s="49"/>
      <c r="F33" s="49"/>
      <c r="G33" s="49"/>
      <c r="H33" s="49"/>
      <c r="I33" s="49"/>
      <c r="J33" s="49"/>
      <c r="K33" s="49"/>
      <c r="L33" s="49"/>
      <c r="M33" s="202"/>
      <c r="N33" s="7">
        <v>3</v>
      </c>
      <c r="O33" s="7">
        <v>4</v>
      </c>
      <c r="P33" s="8">
        <v>2</v>
      </c>
      <c r="Q33" s="9" t="str">
        <f>IF(X33=0,0,IF(X33=1,N33,IF(X33=2,O33,IF(X33=3,P33," "))))</f>
        <v> </v>
      </c>
      <c r="R33" s="10" t="str">
        <f>IF(Y33=0," ",IF(X33=0,0,IF(X33=1,IF(N33&gt;U33,1,0),IF(X33=2,IF(O33&gt;V33,1,0),IF(P33&gt;W33,1,0)))))</f>
        <v> </v>
      </c>
      <c r="S33" s="9" t="str">
        <f>IF(Y33=0," ",IF(X33=0,0,IF(X33=1,IF(N33&lt;U33,1,0),IF(X33=2,IF(O33&lt;V33,1,0),IF(P33&lt;W33,1,0)))))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1</v>
      </c>
      <c r="V33" s="7">
        <v>2</v>
      </c>
      <c r="W33" s="8">
        <v>9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64">
        <f t="shared" si="9"/>
        <v>1</v>
      </c>
      <c r="AA33" s="165">
        <f t="shared" si="9"/>
        <v>1</v>
      </c>
      <c r="AB33" s="4">
        <f t="shared" si="9"/>
        <v>-1</v>
      </c>
      <c r="AC33" s="179" t="s">
        <v>4</v>
      </c>
      <c r="AD33" s="180"/>
    </row>
    <row r="34" spans="1:30" ht="13.5" customHeight="1" thickBot="1">
      <c r="A34" s="13"/>
      <c r="B34" s="95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1-2-9 || 3-2-9
3. 8-7-5 || 6-5-7</v>
      </c>
      <c r="C34" s="49" t="s">
        <v>6</v>
      </c>
      <c r="D34" s="49"/>
      <c r="E34" s="49"/>
      <c r="F34" s="49"/>
      <c r="G34" s="49"/>
      <c r="H34" s="49"/>
      <c r="I34" s="49"/>
      <c r="J34" s="49"/>
      <c r="K34" s="49"/>
      <c r="L34" s="49"/>
      <c r="M34" s="202"/>
      <c r="N34" s="7">
        <v>9</v>
      </c>
      <c r="O34" s="7">
        <v>6</v>
      </c>
      <c r="P34" s="8">
        <v>5</v>
      </c>
      <c r="Q34" s="9" t="str">
        <f>IF(X34=0,0,IF(X34=1,N34,IF(X34=2,O34,IF(X34=3,P34," "))))</f>
        <v> </v>
      </c>
      <c r="R34" s="10" t="str">
        <f>IF(Y34=0," ",IF(X34=0,0,IF(X34=1,IF(N34&gt;U34,1,0),IF(X34=2,IF(O34&gt;V34,1,0),IF(P34&gt;W34,1,0)))))</f>
        <v> </v>
      </c>
      <c r="S34" s="9" t="str">
        <f>IF(Y34=0," ",IF(X34=0,0,IF(X34=1,IF(N34&lt;U34,1,0),IF(X34=2,IF(O34&lt;V34,1,0),IF(P34&lt;W34,1,0)))))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7</v>
      </c>
      <c r="V34" s="7">
        <v>6</v>
      </c>
      <c r="W34" s="8">
        <v>5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66">
        <f t="shared" si="9"/>
        <v>1</v>
      </c>
      <c r="AA34" s="167">
        <f t="shared" si="9"/>
        <v>0</v>
      </c>
      <c r="AB34" s="4">
        <f t="shared" si="9"/>
        <v>0</v>
      </c>
      <c r="AC34" s="154">
        <f>IF(AC32-AD32&gt;0,AC32-AD32,0)</f>
        <v>0</v>
      </c>
      <c r="AD34" s="155">
        <f>IF(AC32-AD32&lt;0,AD32-AC32,0)</f>
        <v>0</v>
      </c>
    </row>
    <row r="35" spans="1:30" ht="13.5" customHeight="1" thickBot="1">
      <c r="A35" s="13"/>
      <c r="B35" s="95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1-2-9 || 1-3-9
5. 4-8-5 || 5-6-7</v>
      </c>
      <c r="C35" s="49" t="s">
        <v>6</v>
      </c>
      <c r="D35" s="49"/>
      <c r="E35" s="49"/>
      <c r="F35" s="49"/>
      <c r="G35" s="49"/>
      <c r="H35" s="49"/>
      <c r="I35" s="49"/>
      <c r="J35" s="49"/>
      <c r="K35" s="49"/>
      <c r="L35" s="49"/>
      <c r="M35" s="202"/>
      <c r="N35" s="195" t="s">
        <v>1</v>
      </c>
      <c r="O35" s="196"/>
      <c r="P35" s="197"/>
      <c r="Q35" s="19"/>
      <c r="R35" s="83"/>
      <c r="S35" s="77"/>
      <c r="T35" s="19"/>
      <c r="U35" s="195" t="s">
        <v>1</v>
      </c>
      <c r="V35" s="196"/>
      <c r="W35" s="197"/>
      <c r="X35" s="37"/>
      <c r="Y35" s="38"/>
      <c r="Z35" s="38"/>
      <c r="AA35" s="38"/>
      <c r="AB35" s="38"/>
      <c r="AC35" s="173" t="s">
        <v>13</v>
      </c>
      <c r="AD35" s="174"/>
    </row>
    <row r="36" spans="1:30" ht="13.5" customHeight="1">
      <c r="A36" s="13"/>
      <c r="B36" s="95" t="str">
        <f>IF(OR(LEN(N39)=0,N39="Игрок 5")," ",IF(OR(LEN(N48)=0,N48="Игрок 6"),CONCATENATE("6. ",N47,"-",O47,"-",P47),CONCATENATE("6. ",N47,"-",O47,"-",P47," || ",N56,"-",O56,"-",P56)))</f>
        <v>6. 7-6-3 || 2-4-8</v>
      </c>
      <c r="C36" s="49" t="s">
        <v>6</v>
      </c>
      <c r="D36" s="49"/>
      <c r="E36" s="49"/>
      <c r="F36" s="49"/>
      <c r="G36" s="49"/>
      <c r="H36" s="49"/>
      <c r="I36" s="49"/>
      <c r="J36" s="49"/>
      <c r="K36" s="49"/>
      <c r="L36" s="49"/>
      <c r="M36" s="202"/>
      <c r="N36" s="7">
        <v>3</v>
      </c>
      <c r="O36" s="7">
        <v>4</v>
      </c>
      <c r="P36" s="8">
        <v>9</v>
      </c>
      <c r="Q36" s="9" t="str">
        <f>IF(X36=0,0,IF(X36=1,N36,IF(X36=2,O36,IF(X36=3,P36," "))))</f>
        <v> </v>
      </c>
      <c r="R36" s="10" t="str">
        <f>IF(Y36=0," ",IF(X36=0,0,IF(X36=1,IF(N36&gt;U36,1,0),IF(X36=2,IF(O36&gt;V36,1,0),IF(P36&gt;W36,1,0)))))</f>
        <v> </v>
      </c>
      <c r="S36" s="9" t="str">
        <f>IF(Y36=0," ",IF(X36=0,0,IF(X36=1,IF(N36&lt;U36,1,0),IF(X36=2,IF(O36&lt;V36,1,0),IF(P36&lt;W36,1,0)))))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1</v>
      </c>
      <c r="V36" s="7">
        <v>2</v>
      </c>
      <c r="W36" s="8">
        <v>9</v>
      </c>
      <c r="X36" s="4">
        <f>IF(OR(LEN($I$9)=0,LEN($J$9)=0),"",IF(OR($I$9="-",$J$9="-"),0,IF($I$9=$J$9,2,IF($I$9&gt;$J$9,1,3))))</f>
      </c>
      <c r="Y36" s="20">
        <f>IF(OR(LEN($I$9)=0,LEN($J$9)=0,LEN(N36)=0,LEN(O36)=0,LEN(P36)=0,LEN(U36)=0,LEN(V36)=0,LEN(W36)=0),0,1)</f>
        <v>0</v>
      </c>
      <c r="Z36" s="161">
        <f aca="true" t="shared" si="10" ref="Z36:AB38">IF(N36&gt;U36,1,IF(N36&lt;U36,-1,0))</f>
        <v>1</v>
      </c>
      <c r="AA36" s="162">
        <f t="shared" si="10"/>
        <v>1</v>
      </c>
      <c r="AB36" s="163">
        <f t="shared" si="10"/>
        <v>0</v>
      </c>
      <c r="AC36" s="154">
        <f>SUM(Q32:Q34,Q36:Q38)</f>
        <v>0</v>
      </c>
      <c r="AD36" s="155">
        <f>SUM(T32:T34,T36:T38)</f>
        <v>0</v>
      </c>
    </row>
    <row r="37" spans="1:30" ht="13.5" customHeight="1">
      <c r="A37" s="13"/>
      <c r="B37" s="95" t="str">
        <f>IF(OR(LEN(U39)=0,U39="Игрок 5")," ",IF(OR(LEN(U48)=0,U48="Игрок 6"),CONCATENATE(CHAR(10),"[b]",U2,CHAR(10),U39," (",AD41,")",CHAR(10),"1 тайм:[/b]",CHAR(10),"1. ",U41,"-",V41,"-",W41,CHAR(10)),CONCATENATE(CHAR(10),"[b]",U2,CHAR(10),U39," (",AD41,") || ",U48," (",AD50,")",CHAR(10),"1 тайм:[/b]",CHAR(10),"1. ",U41,"-",V41,"-",W41," || ",U50,"-",V50,"-",W50)))</f>
        <v>
[b]СФП Football.By
Hryv (0)
1 тайм:[/b]
1. 3-4-7
</v>
      </c>
      <c r="C37" s="49" t="s">
        <v>6</v>
      </c>
      <c r="D37" s="49"/>
      <c r="E37" s="49"/>
      <c r="F37" s="49"/>
      <c r="G37" s="49"/>
      <c r="H37" s="49"/>
      <c r="I37" s="49"/>
      <c r="J37" s="49"/>
      <c r="K37" s="49"/>
      <c r="L37" s="49"/>
      <c r="M37" s="202"/>
      <c r="N37" s="7">
        <v>7</v>
      </c>
      <c r="O37" s="7">
        <v>8</v>
      </c>
      <c r="P37" s="8">
        <v>1</v>
      </c>
      <c r="Q37" s="9" t="str">
        <f>IF(X37=0,0,IF(X37=1,N37,IF(X37=2,O37,IF(X37=3,P37," "))))</f>
        <v> </v>
      </c>
      <c r="R37" s="10" t="str">
        <f>IF(Y37=0," ",IF(X37=0,0,IF(X37=1,IF(N37&gt;U37,1,0),IF(X37=2,IF(O37&gt;V37,1,0),IF(P37&gt;W37,1,0)))))</f>
        <v> </v>
      </c>
      <c r="S37" s="9" t="str">
        <f>IF(Y37=0," ",IF(X37=0,0,IF(X37=1,IF(N37&lt;U37,1,0),IF(X37=2,IF(O37&lt;V37,1,0),IF(P37&lt;W37,1,0)))))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5</v>
      </c>
      <c r="V37" s="7">
        <v>6</v>
      </c>
      <c r="W37" s="8">
        <v>7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164">
        <f t="shared" si="10"/>
        <v>1</v>
      </c>
      <c r="AA37" s="165">
        <f t="shared" si="10"/>
        <v>1</v>
      </c>
      <c r="AB37" s="4">
        <f t="shared" si="10"/>
        <v>-1</v>
      </c>
      <c r="AC37" s="49"/>
      <c r="AD37" s="50"/>
    </row>
    <row r="38" spans="1:30" ht="13.5" customHeight="1" thickBot="1">
      <c r="A38" s="13"/>
      <c r="B38" s="95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2-6-8
3. 9-5-1</v>
      </c>
      <c r="C38" s="51" t="s">
        <v>6</v>
      </c>
      <c r="D38" s="51"/>
      <c r="E38" s="51"/>
      <c r="F38" s="51"/>
      <c r="G38" s="51"/>
      <c r="H38" s="51"/>
      <c r="I38" s="51"/>
      <c r="J38" s="51"/>
      <c r="K38" s="51"/>
      <c r="L38" s="51"/>
      <c r="M38" s="203"/>
      <c r="N38" s="7">
        <v>5</v>
      </c>
      <c r="O38" s="7">
        <v>6</v>
      </c>
      <c r="P38" s="8">
        <v>2</v>
      </c>
      <c r="Q38" s="9" t="str">
        <f>IF(X38=0,0,IF(X38=1,N38,IF(X38=2,O38,IF(X38=3,P38," "))))</f>
        <v> </v>
      </c>
      <c r="R38" s="10" t="str">
        <f>IF(Y38=0," ",IF(X38=0,0,IF(X38=1,IF(N38&gt;U38,1,0),IF(X38=2,IF(O38&gt;V38,1,0),IF(P38&gt;W38,1,0)))))</f>
        <v> </v>
      </c>
      <c r="S38" s="9" t="str">
        <f>IF(Y38=0," ",IF(X38=0,0,IF(X38=1,IF(N38&lt;U38,1,0),IF(X38=2,IF(O38&lt;V38,1,0),IF(P38&lt;W38,1,0)))))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3</v>
      </c>
      <c r="V38" s="7">
        <v>4</v>
      </c>
      <c r="W38" s="8">
        <v>8</v>
      </c>
      <c r="X38" s="29">
        <f>IF(OR(LEN($I$11)=0,LEN($J$11)=0),"",IF(OR($I$11="-",$J$11="-"),0,IF($I$11=$J$11,2,IF($I$11&gt;$J$11,1,3))))</f>
      </c>
      <c r="Y38" s="18">
        <f>IF(OR(LEN($I$11)=0,LEN($J$11)=0,LEN(N38)=0,LEN(O38)=0,LEN(P38)=0,LEN(U38)=0,LEN(V38)=0,LEN(W38)=0),0,1)</f>
        <v>0</v>
      </c>
      <c r="Z38" s="168">
        <f t="shared" si="10"/>
        <v>1</v>
      </c>
      <c r="AA38" s="169">
        <f t="shared" si="10"/>
        <v>1</v>
      </c>
      <c r="AB38" s="170">
        <f t="shared" si="10"/>
        <v>-1</v>
      </c>
      <c r="AC38" s="51"/>
      <c r="AD38" s="52"/>
    </row>
    <row r="39" spans="1:30" ht="13.5" customHeight="1" thickBot="1">
      <c r="A39" s="13"/>
      <c r="B39" s="95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3-5-9
5. 1-7-2</v>
      </c>
      <c r="C39" s="49" t="s">
        <v>6</v>
      </c>
      <c r="D39" s="49"/>
      <c r="E39" s="49"/>
      <c r="F39" s="49"/>
      <c r="G39" s="49"/>
      <c r="H39" s="49"/>
      <c r="I39" s="49"/>
      <c r="J39" s="49"/>
      <c r="K39" s="49"/>
      <c r="L39" s="49"/>
      <c r="M39" s="212" t="s">
        <v>10</v>
      </c>
      <c r="N39" s="187" t="s">
        <v>84</v>
      </c>
      <c r="O39" s="188"/>
      <c r="P39" s="189"/>
      <c r="Q39" s="32"/>
      <c r="R39" s="32"/>
      <c r="S39" s="32"/>
      <c r="T39" s="32"/>
      <c r="U39" s="187" t="s">
        <v>103</v>
      </c>
      <c r="V39" s="188"/>
      <c r="W39" s="189"/>
      <c r="X39" s="49"/>
      <c r="Y39" s="49"/>
      <c r="Z39" s="49"/>
      <c r="AA39" s="49"/>
      <c r="AB39" s="49"/>
      <c r="AC39" s="156" t="str">
        <f>IF(OR(LEN(N39)=0,N39="Игрок 5")," ",N39)</f>
        <v>Ripley</v>
      </c>
      <c r="AD39" s="157" t="str">
        <f>IF(OR(LEN(U39)=0,U39="Игрок 5")," ",U39)</f>
        <v>Hryv</v>
      </c>
    </row>
    <row r="40" spans="1:30" ht="13.5" customHeight="1" thickBot="1">
      <c r="A40" s="13"/>
      <c r="B40" s="96" t="str">
        <f>IF(OR(LEN(U39)=0,U39="Игрок 5")," ",IF(OR(LEN(U48)=0,U48="Игрок 6"),CONCATENATE("6. ",U47,"-",V47,"-",W47),CONCATENATE("6. ",U47,"-",V47,"-",W47," || ",U56,"-",V56,"-",W56)))</f>
        <v>6. 4-6-8</v>
      </c>
      <c r="C40" s="49" t="s">
        <v>6</v>
      </c>
      <c r="D40" s="49"/>
      <c r="E40" s="49"/>
      <c r="F40" s="49"/>
      <c r="G40" s="49"/>
      <c r="H40" s="49"/>
      <c r="I40" s="49"/>
      <c r="J40" s="49"/>
      <c r="K40" s="49"/>
      <c r="L40" s="49"/>
      <c r="M40" s="213"/>
      <c r="N40" s="198" t="s">
        <v>0</v>
      </c>
      <c r="O40" s="199"/>
      <c r="P40" s="200"/>
      <c r="Q40" s="84" t="s">
        <v>12</v>
      </c>
      <c r="R40" s="67" t="s">
        <v>6</v>
      </c>
      <c r="S40" s="68"/>
      <c r="T40" s="84" t="s">
        <v>12</v>
      </c>
      <c r="U40" s="198" t="s">
        <v>0</v>
      </c>
      <c r="V40" s="199"/>
      <c r="W40" s="200"/>
      <c r="X40" s="53"/>
      <c r="Y40" s="49"/>
      <c r="Z40" s="49"/>
      <c r="AA40" s="49"/>
      <c r="AB40" s="49"/>
      <c r="AC40" s="173" t="s">
        <v>13</v>
      </c>
      <c r="AD40" s="174"/>
    </row>
    <row r="41" spans="1:30" ht="13.5" customHeight="1">
      <c r="A41" s="13"/>
      <c r="B41" s="85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213"/>
      <c r="N41" s="7">
        <v>3</v>
      </c>
      <c r="O41" s="7">
        <v>4</v>
      </c>
      <c r="P41" s="8">
        <v>6</v>
      </c>
      <c r="Q41" s="9" t="str">
        <f>IF(X41=0,0,IF(X41=1,N41,IF(X41=2,O41,IF(X41=3,P41," "))))</f>
        <v> </v>
      </c>
      <c r="R41" s="69"/>
      <c r="S41" s="70"/>
      <c r="T41" s="9" t="str">
        <f>IF(X41=0,0,IF(X41=1,U41,IF(X41=2,V41,IF(X41=3,W41," "))))</f>
        <v> </v>
      </c>
      <c r="U41" s="7">
        <v>3</v>
      </c>
      <c r="V41" s="7">
        <v>4</v>
      </c>
      <c r="W41" s="8">
        <v>7</v>
      </c>
      <c r="X41" s="4">
        <f>IF(OR(LEN($I$5)=0,LEN($J$5)=0),"",IF(OR($I$5="-",$J$5="-"),0,IF($I$5=$J$5,2,IF($I$5&gt;$J$5,1,3))))</f>
      </c>
      <c r="Y41" s="20">
        <f>IF(OR(LEN($I$5)=0,LEN($J$5)=0,LEN(N41)=0,LEN(O41)=0,LEN(P41)=0,LEN(U41)=0,LEN(V41)=0,LEN(W41)=0),0,1)</f>
        <v>0</v>
      </c>
      <c r="Z41" s="55"/>
      <c r="AA41" s="55"/>
      <c r="AB41" s="55"/>
      <c r="AC41" s="154">
        <f>SUM(Q41:Q43,Q45:Q47)</f>
        <v>0</v>
      </c>
      <c r="AD41" s="155">
        <f>SUM(T41:T43,T45:T47)</f>
        <v>0</v>
      </c>
    </row>
    <row r="42" spans="1:30" ht="13.5" customHeight="1">
      <c r="A42" s="2"/>
      <c r="B42" s="85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213"/>
      <c r="N42" s="7">
        <v>1</v>
      </c>
      <c r="O42" s="7">
        <v>2</v>
      </c>
      <c r="P42" s="8">
        <v>9</v>
      </c>
      <c r="Q42" s="9" t="str">
        <f>IF(X42=0,0,IF(X42=1,N42,IF(X42=2,O42,IF(X42=3,P42," "))))</f>
        <v> </v>
      </c>
      <c r="R42" s="69"/>
      <c r="S42" s="70"/>
      <c r="T42" s="9" t="str">
        <f>IF(X42=0,0,IF(X42=1,U42,IF(X42=2,V42,IF(X42=3,W42," "))))</f>
        <v> </v>
      </c>
      <c r="U42" s="7">
        <v>2</v>
      </c>
      <c r="V42" s="7">
        <v>6</v>
      </c>
      <c r="W42" s="8">
        <v>8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55"/>
      <c r="AA42" s="55"/>
      <c r="AB42" s="55"/>
      <c r="AC42" s="175"/>
      <c r="AD42" s="176"/>
    </row>
    <row r="43" spans="1:30" ht="13.5" customHeight="1" thickBot="1">
      <c r="A43" s="2"/>
      <c r="B43" s="85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213"/>
      <c r="N43" s="7">
        <v>8</v>
      </c>
      <c r="O43" s="7">
        <v>7</v>
      </c>
      <c r="P43" s="8">
        <v>5</v>
      </c>
      <c r="Q43" s="9" t="str">
        <f>IF(X43=0,0,IF(X43=1,N43,IF(X43=2,O43,IF(X43=3,P43," "))))</f>
        <v> </v>
      </c>
      <c r="R43" s="69"/>
      <c r="S43" s="70"/>
      <c r="T43" s="9" t="str">
        <f>IF(X43=0,0,IF(X43=1,U43,IF(X43=2,V43,IF(X43=3,W43," "))))</f>
        <v> </v>
      </c>
      <c r="U43" s="7">
        <v>9</v>
      </c>
      <c r="V43" s="7">
        <v>5</v>
      </c>
      <c r="W43" s="8">
        <v>1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55"/>
      <c r="AA43" s="55"/>
      <c r="AB43" s="55"/>
      <c r="AC43" s="158"/>
      <c r="AD43" s="159"/>
    </row>
    <row r="44" spans="1:30" ht="13.5" customHeight="1" thickBot="1">
      <c r="A44" s="2"/>
      <c r="B44" s="85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213"/>
      <c r="N44" s="195" t="s">
        <v>1</v>
      </c>
      <c r="O44" s="196"/>
      <c r="P44" s="197"/>
      <c r="Q44" s="19"/>
      <c r="R44" s="83"/>
      <c r="S44" s="77"/>
      <c r="T44" s="19"/>
      <c r="U44" s="195" t="s">
        <v>1</v>
      </c>
      <c r="V44" s="196"/>
      <c r="W44" s="197"/>
      <c r="X44" s="37"/>
      <c r="Y44" s="38"/>
      <c r="Z44" s="46"/>
      <c r="AA44" s="46"/>
      <c r="AB44" s="46"/>
      <c r="AC44" s="177"/>
      <c r="AD44" s="178"/>
    </row>
    <row r="45" spans="1:30" ht="13.5" customHeight="1">
      <c r="A45" s="2"/>
      <c r="B45" s="85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213"/>
      <c r="N45" s="7">
        <v>1</v>
      </c>
      <c r="O45" s="7">
        <v>2</v>
      </c>
      <c r="P45" s="8">
        <v>9</v>
      </c>
      <c r="Q45" s="9" t="str">
        <f>IF(X45=0,0,IF(X45=1,N45,IF(X45=2,O45,IF(X45=3,P45," "))))</f>
        <v> </v>
      </c>
      <c r="R45" s="69"/>
      <c r="S45" s="70"/>
      <c r="T45" s="9" t="str">
        <f>IF(X45=0,0,IF(X45=1,U45,IF(X45=2,V45,IF(X45=3,W45," "))))</f>
        <v> </v>
      </c>
      <c r="U45" s="7">
        <v>3</v>
      </c>
      <c r="V45" s="7">
        <v>5</v>
      </c>
      <c r="W45" s="8">
        <v>9</v>
      </c>
      <c r="X45" s="4">
        <f>IF(OR(LEN($I$9)=0,LEN($J$9)=0),"",IF(OR($I$9="-",$J$9="-"),0,IF($I$9=$J$9,2,IF($I$9&gt;$J$9,1,3))))</f>
      </c>
      <c r="Y45" s="20">
        <f>IF(OR(LEN($I$9)=0,LEN($J$9)=0,LEN(N45)=0,LEN(O45)=0,LEN(P45)=0,LEN(U45)=0,LEN(V45)=0,LEN(W45)=0),0,1)</f>
        <v>0</v>
      </c>
      <c r="Z45" s="55"/>
      <c r="AA45" s="55"/>
      <c r="AB45" s="55"/>
      <c r="AC45" s="158"/>
      <c r="AD45" s="159"/>
    </row>
    <row r="46" spans="1:30" ht="13.5" customHeight="1">
      <c r="A46" s="2"/>
      <c r="B46" s="85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213"/>
      <c r="N46" s="7">
        <v>4</v>
      </c>
      <c r="O46" s="7">
        <v>8</v>
      </c>
      <c r="P46" s="8">
        <v>5</v>
      </c>
      <c r="Q46" s="9" t="str">
        <f>IF(X46=0,0,IF(X46=1,N46,IF(X46=2,O46,IF(X46=3,P46," "))))</f>
        <v> </v>
      </c>
      <c r="R46" s="69"/>
      <c r="S46" s="70"/>
      <c r="T46" s="9" t="str">
        <f>IF(X46=0,0,IF(X46=1,U46,IF(X46=2,V46,IF(X46=3,W46," "))))</f>
        <v> </v>
      </c>
      <c r="U46" s="7">
        <v>1</v>
      </c>
      <c r="V46" s="7">
        <v>7</v>
      </c>
      <c r="W46" s="8">
        <v>2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5"/>
      <c r="AB46" s="55"/>
      <c r="AC46" s="49"/>
      <c r="AD46" s="50"/>
    </row>
    <row r="47" spans="1:30" ht="13.5" customHeight="1" thickBot="1">
      <c r="A47" s="2"/>
      <c r="B47" s="85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213"/>
      <c r="N47" s="7">
        <v>7</v>
      </c>
      <c r="O47" s="7">
        <v>6</v>
      </c>
      <c r="P47" s="8">
        <v>3</v>
      </c>
      <c r="Q47" s="9" t="str">
        <f>IF(X47=0,0,IF(X47=1,N47,IF(X47=2,O47,IF(X47=3,P47," "))))</f>
        <v> </v>
      </c>
      <c r="R47" s="69"/>
      <c r="S47" s="70"/>
      <c r="T47" s="9" t="str">
        <f>IF(X47=0,0,IF(X47=1,U47,IF(X47=2,V47,IF(X47=3,W47," "))))</f>
        <v> </v>
      </c>
      <c r="U47" s="7">
        <v>4</v>
      </c>
      <c r="V47" s="7">
        <v>6</v>
      </c>
      <c r="W47" s="8">
        <v>8</v>
      </c>
      <c r="X47" s="29">
        <f>IF(OR(LEN($I$11)=0,LEN($J$11)=0),"",IF(OR($I$11="-",$J$11="-"),0,IF($I$11=$J$11,2,IF($I$11&gt;$J$11,1,3))))</f>
      </c>
      <c r="Y47" s="18">
        <f>IF(OR(LEN($I$11)=0,LEN($J$11)=0,LEN(N47)=0,LEN(O47)=0,LEN(P47)=0,LEN(U47)=0,LEN(V47)=0,LEN(W47)=0),0,1)</f>
        <v>0</v>
      </c>
      <c r="Z47" s="172"/>
      <c r="AA47" s="172"/>
      <c r="AB47" s="172"/>
      <c r="AC47" s="51"/>
      <c r="AD47" s="52"/>
    </row>
    <row r="48" spans="1:30" ht="13.5" customHeight="1" thickBot="1">
      <c r="A48" s="2"/>
      <c r="B48" s="85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213"/>
      <c r="N48" s="187" t="s">
        <v>85</v>
      </c>
      <c r="O48" s="188"/>
      <c r="P48" s="189"/>
      <c r="Q48" s="32"/>
      <c r="R48" s="32"/>
      <c r="S48" s="32"/>
      <c r="T48" s="77"/>
      <c r="U48" s="187"/>
      <c r="V48" s="188"/>
      <c r="W48" s="189"/>
      <c r="X48" s="49"/>
      <c r="Y48" s="49"/>
      <c r="Z48" s="49"/>
      <c r="AA48" s="49"/>
      <c r="AB48" s="49"/>
      <c r="AC48" s="156" t="str">
        <f>IF(OR(LEN(N48)=0,N48="Игрок 6")," ",N48)</f>
        <v>Артем</v>
      </c>
      <c r="AD48" s="157" t="str">
        <f>IF(OR(LEN(U48)=0,U48="Игрок 6")," ",U48)</f>
        <v> </v>
      </c>
    </row>
    <row r="49" spans="1:30" ht="13.5" customHeight="1" thickBot="1">
      <c r="A49" s="2"/>
      <c r="B49" s="85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213"/>
      <c r="N49" s="198" t="s">
        <v>0</v>
      </c>
      <c r="O49" s="199"/>
      <c r="P49" s="200"/>
      <c r="Q49" s="84" t="s">
        <v>12</v>
      </c>
      <c r="R49" s="67" t="s">
        <v>6</v>
      </c>
      <c r="S49" s="68"/>
      <c r="T49" s="84" t="s">
        <v>12</v>
      </c>
      <c r="U49" s="198" t="s">
        <v>0</v>
      </c>
      <c r="V49" s="199"/>
      <c r="W49" s="200"/>
      <c r="X49" s="49"/>
      <c r="Y49" s="49"/>
      <c r="Z49" s="49"/>
      <c r="AA49" s="49"/>
      <c r="AB49" s="49"/>
      <c r="AC49" s="173" t="s">
        <v>13</v>
      </c>
      <c r="AD49" s="174"/>
    </row>
    <row r="50" spans="1:30" ht="13.5" customHeight="1">
      <c r="A50" s="2"/>
      <c r="B50" s="85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213"/>
      <c r="N50" s="7">
        <v>1</v>
      </c>
      <c r="O50" s="7">
        <v>4</v>
      </c>
      <c r="P50" s="8">
        <v>8</v>
      </c>
      <c r="Q50" s="9" t="str">
        <f>IF(X50=0,0,IF(X50=1,N50,IF(X50=2,O50,IF(X50=3,P50," "))))</f>
        <v> </v>
      </c>
      <c r="R50" s="69"/>
      <c r="S50" s="70"/>
      <c r="T50" s="9" t="str">
        <f>IF(X50=0,0,IF(X50=1,U50,IF(X50=2,V50,IF(X50=3,W50," "))))</f>
        <v> </v>
      </c>
      <c r="U50" s="7"/>
      <c r="V50" s="7"/>
      <c r="W50" s="8"/>
      <c r="X50" s="28">
        <f>IF(OR(LEN($I$5)=0,LEN($J$5)=0),"",IF(OR($I$5="-",$J$5="-"),0,IF($I$5=$J$5,2,IF($I$5&gt;$J$5,1,3))))</f>
      </c>
      <c r="Y50" s="20">
        <f>IF(OR(LEN($I$5)=0,LEN($J$5)=0,LEN(N50)=0,LEN(O50)=0,LEN(P50)=0,LEN(U50)=0,LEN(V50)=0,LEN(W50)=0),0,1)</f>
        <v>0</v>
      </c>
      <c r="Z50" s="55"/>
      <c r="AA50" s="55"/>
      <c r="AB50" s="55"/>
      <c r="AC50" s="154">
        <f>SUM(Q50:Q52,Q54:Q56)</f>
        <v>0</v>
      </c>
      <c r="AD50" s="155">
        <f>SUM(T50:T52,T54:T56)</f>
        <v>0</v>
      </c>
    </row>
    <row r="51" spans="1:30" ht="13.5" customHeight="1">
      <c r="A51" s="2"/>
      <c r="B51" s="85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213"/>
      <c r="N51" s="7">
        <v>3</v>
      </c>
      <c r="O51" s="7">
        <v>2</v>
      </c>
      <c r="P51" s="8">
        <v>9</v>
      </c>
      <c r="Q51" s="9" t="str">
        <f>IF(X51=0,0,IF(X51=1,N51,IF(X51=2,O51,IF(X51=3,P51," "))))</f>
        <v> </v>
      </c>
      <c r="R51" s="69"/>
      <c r="S51" s="70"/>
      <c r="T51" s="9" t="str">
        <f>IF(X51=0,0,IF(X51=1,U51,IF(X51=2,V51,IF(X51=3,W51," "))))</f>
        <v> </v>
      </c>
      <c r="U51" s="7"/>
      <c r="V51" s="7"/>
      <c r="W51" s="8"/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55"/>
      <c r="AA51" s="55"/>
      <c r="AB51" s="55"/>
      <c r="AC51" s="175"/>
      <c r="AD51" s="176"/>
    </row>
    <row r="52" spans="1:30" ht="13.5" customHeight="1" thickBot="1">
      <c r="A52" s="2"/>
      <c r="B52" s="85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213"/>
      <c r="N52" s="7">
        <v>6</v>
      </c>
      <c r="O52" s="7">
        <v>5</v>
      </c>
      <c r="P52" s="8">
        <v>7</v>
      </c>
      <c r="Q52" s="9" t="str">
        <f>IF(X52=0,0,IF(X52=1,N52,IF(X52=2,O52,IF(X52=3,P52," "))))</f>
        <v> </v>
      </c>
      <c r="R52" s="69"/>
      <c r="S52" s="70"/>
      <c r="T52" s="9" t="str">
        <f>IF(X52=0,0,IF(X52=1,U52,IF(X52=2,V52,IF(X52=3,W52," "))))</f>
        <v> </v>
      </c>
      <c r="U52" s="7"/>
      <c r="V52" s="7"/>
      <c r="W52" s="8"/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55"/>
      <c r="AA52" s="55"/>
      <c r="AB52" s="55"/>
      <c r="AC52" s="158"/>
      <c r="AD52" s="159"/>
    </row>
    <row r="53" spans="1:30" ht="13.5" customHeight="1" thickBot="1">
      <c r="A53" s="2"/>
      <c r="B53" s="85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213"/>
      <c r="N53" s="195" t="s">
        <v>1</v>
      </c>
      <c r="O53" s="196"/>
      <c r="P53" s="197"/>
      <c r="Q53" s="19"/>
      <c r="R53" s="83"/>
      <c r="S53" s="77"/>
      <c r="T53" s="19"/>
      <c r="U53" s="195" t="s">
        <v>1</v>
      </c>
      <c r="V53" s="196"/>
      <c r="W53" s="197"/>
      <c r="X53" s="37"/>
      <c r="Y53" s="38"/>
      <c r="Z53" s="46"/>
      <c r="AA53" s="46"/>
      <c r="AB53" s="46"/>
      <c r="AC53" s="177"/>
      <c r="AD53" s="178"/>
    </row>
    <row r="54" spans="1:30" ht="13.5" customHeight="1">
      <c r="A54" s="2"/>
      <c r="B54" s="85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213"/>
      <c r="N54" s="7">
        <v>1</v>
      </c>
      <c r="O54" s="7">
        <v>3</v>
      </c>
      <c r="P54" s="8">
        <v>9</v>
      </c>
      <c r="Q54" s="9" t="str">
        <f>IF(X54=0,0,IF(X54=1,N54,IF(X54=2,O54,IF(X54=3,P54," "))))</f>
        <v> </v>
      </c>
      <c r="R54" s="69"/>
      <c r="S54" s="70"/>
      <c r="T54" s="9" t="str">
        <f>IF(X54=0,0,IF(X54=1,U54,IF(X54=2,V54,IF(X54=3,W54," "))))</f>
        <v> </v>
      </c>
      <c r="U54" s="7"/>
      <c r="V54" s="7"/>
      <c r="W54" s="8"/>
      <c r="X54" s="4">
        <f>IF(OR(LEN($I$9)=0,LEN($J$9)=0),"",IF(OR($I$9="-",$J$9="-"),0,IF($I$9=$J$9,2,IF($I$9&gt;$J$9,1,3))))</f>
      </c>
      <c r="Y54" s="20">
        <f>IF(OR(LEN($I$9)=0,LEN($J$9)=0,LEN(N54)=0,LEN(O54)=0,LEN(P54)=0,LEN(U54)=0,LEN(V54)=0,LEN(W54)=0),0,1)</f>
        <v>0</v>
      </c>
      <c r="Z54" s="55"/>
      <c r="AA54" s="55"/>
      <c r="AB54" s="55"/>
      <c r="AC54" s="158"/>
      <c r="AD54" s="159"/>
    </row>
    <row r="55" spans="1:30" ht="13.5" customHeight="1">
      <c r="A55" s="2"/>
      <c r="B55" s="85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213"/>
      <c r="N55" s="7">
        <v>5</v>
      </c>
      <c r="O55" s="7">
        <v>6</v>
      </c>
      <c r="P55" s="8">
        <v>7</v>
      </c>
      <c r="Q55" s="9" t="str">
        <f>IF(X55=0,0,IF(X55=1,N55,IF(X55=2,O55,IF(X55=3,P55," "))))</f>
        <v> </v>
      </c>
      <c r="R55" s="69"/>
      <c r="S55" s="70"/>
      <c r="T55" s="9" t="str">
        <f>IF(X55=0,0,IF(X55=1,U55,IF(X55=2,V55,IF(X55=3,W55," "))))</f>
        <v> </v>
      </c>
      <c r="U55" s="7"/>
      <c r="V55" s="7"/>
      <c r="W55" s="8"/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5"/>
      <c r="AB55" s="55"/>
      <c r="AC55" s="49"/>
      <c r="AD55" s="50"/>
    </row>
    <row r="56" spans="1:30" ht="13.5" customHeight="1" thickBot="1">
      <c r="A56" s="2"/>
      <c r="B56" s="86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214"/>
      <c r="N56" s="14">
        <v>2</v>
      </c>
      <c r="O56" s="11">
        <v>4</v>
      </c>
      <c r="P56" s="12">
        <v>8</v>
      </c>
      <c r="Q56" s="16" t="str">
        <f>IF(X56=0,0,IF(X56=1,N56,IF(X56=2,O56,IF(X56=3,P56," "))))</f>
        <v> </v>
      </c>
      <c r="R56" s="71"/>
      <c r="S56" s="72"/>
      <c r="T56" s="16" t="str">
        <f>IF(X56=0,0,IF(X56=1,U56,IF(X56=2,V56,IF(X56=3,W56," "))))</f>
        <v> </v>
      </c>
      <c r="U56" s="11"/>
      <c r="V56" s="11"/>
      <c r="W56" s="12"/>
      <c r="X56" s="29">
        <f>IF(OR(LEN($I$11)=0,LEN($J$11)=0),"",IF(OR($I$11="-",$J$11="-"),0,IF($I$11=$J$11,2,IF($I$11&gt;$J$11,1,3))))</f>
      </c>
      <c r="Y56" s="18">
        <f>IF(OR(LEN($I$11)=0,LEN($J$11)=0,LEN(N56)=0,LEN(O56)=0,LEN(P56)=0,LEN(U56)=0,LEN(V56)=0,LEN(W56)=0),0,1)</f>
        <v>0</v>
      </c>
      <c r="Z56" s="172"/>
      <c r="AA56" s="172"/>
      <c r="AB56" s="172"/>
      <c r="AC56" s="51"/>
      <c r="AD56" s="52"/>
    </row>
  </sheetData>
  <sheetProtection/>
  <mergeCells count="73">
    <mergeCell ref="N49:P49"/>
    <mergeCell ref="U49:W49"/>
    <mergeCell ref="M39:M56"/>
    <mergeCell ref="N39:P39"/>
    <mergeCell ref="U39:W39"/>
    <mergeCell ref="N40:P40"/>
    <mergeCell ref="U40:W40"/>
    <mergeCell ref="N44:P44"/>
    <mergeCell ref="N53:P53"/>
    <mergeCell ref="U53:W53"/>
    <mergeCell ref="N48:P48"/>
    <mergeCell ref="U48:W48"/>
    <mergeCell ref="N26:P26"/>
    <mergeCell ref="U26:W26"/>
    <mergeCell ref="N30:P30"/>
    <mergeCell ref="U30:W30"/>
    <mergeCell ref="U44:W44"/>
    <mergeCell ref="N31:P31"/>
    <mergeCell ref="R31:S31"/>
    <mergeCell ref="U31:W31"/>
    <mergeCell ref="N35:P35"/>
    <mergeCell ref="U35:W35"/>
    <mergeCell ref="C16:F16"/>
    <mergeCell ref="N17:P17"/>
    <mergeCell ref="U17:W17"/>
    <mergeCell ref="N21:P21"/>
    <mergeCell ref="U21:W21"/>
    <mergeCell ref="N22:P22"/>
    <mergeCell ref="R22:S22"/>
    <mergeCell ref="U22:W22"/>
    <mergeCell ref="C13:G13"/>
    <mergeCell ref="N13:P13"/>
    <mergeCell ref="R13:S13"/>
    <mergeCell ref="U13:W13"/>
    <mergeCell ref="C14:F14"/>
    <mergeCell ref="C15:G15"/>
    <mergeCell ref="U4:W4"/>
    <mergeCell ref="N8:P8"/>
    <mergeCell ref="U8:W8"/>
    <mergeCell ref="C12:F12"/>
    <mergeCell ref="N12:P12"/>
    <mergeCell ref="U12:W12"/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AL2:AN2"/>
    <mergeCell ref="AO2:AO3"/>
    <mergeCell ref="AP2:AR2"/>
    <mergeCell ref="AC4:AD4"/>
    <mergeCell ref="AC6:AD6"/>
    <mergeCell ref="AC8:AD8"/>
    <mergeCell ref="AC13:AD13"/>
    <mergeCell ref="AC15:AD15"/>
    <mergeCell ref="AC17:AD17"/>
    <mergeCell ref="AC22:AD22"/>
    <mergeCell ref="AC24:AD24"/>
    <mergeCell ref="AC26:AD26"/>
    <mergeCell ref="AC49:AD49"/>
    <mergeCell ref="AC51:AD51"/>
    <mergeCell ref="AC53:AD53"/>
    <mergeCell ref="AC31:AD31"/>
    <mergeCell ref="AC33:AD33"/>
    <mergeCell ref="AC35:AD35"/>
    <mergeCell ref="AC40:AD40"/>
    <mergeCell ref="AC42:AD42"/>
    <mergeCell ref="AC44:AD44"/>
  </mergeCells>
  <conditionalFormatting sqref="N5 U5">
    <cfRule type="expression" priority="848" dxfId="2" stopIfTrue="1">
      <formula>$X$5=1</formula>
    </cfRule>
  </conditionalFormatting>
  <conditionalFormatting sqref="O5 V5">
    <cfRule type="expression" priority="847" dxfId="2" stopIfTrue="1">
      <formula>$X$5=2</formula>
    </cfRule>
  </conditionalFormatting>
  <conditionalFormatting sqref="P5 W5">
    <cfRule type="expression" priority="846" dxfId="2" stopIfTrue="1">
      <formula>$X$5=3</formula>
    </cfRule>
  </conditionalFormatting>
  <conditionalFormatting sqref="N6 U6">
    <cfRule type="expression" priority="845" dxfId="2" stopIfTrue="1">
      <formula>$X$6=1</formula>
    </cfRule>
  </conditionalFormatting>
  <conditionalFormatting sqref="O6 V6">
    <cfRule type="expression" priority="844" dxfId="2" stopIfTrue="1">
      <formula>$X$6=2</formula>
    </cfRule>
  </conditionalFormatting>
  <conditionalFormatting sqref="P6 W6">
    <cfRule type="expression" priority="843" dxfId="2" stopIfTrue="1">
      <formula>$X$6=3</formula>
    </cfRule>
  </conditionalFormatting>
  <conditionalFormatting sqref="N7 U7">
    <cfRule type="expression" priority="842" dxfId="2" stopIfTrue="1">
      <formula>$X$7=1</formula>
    </cfRule>
  </conditionalFormatting>
  <conditionalFormatting sqref="O7 V7">
    <cfRule type="expression" priority="841" dxfId="2" stopIfTrue="1">
      <formula>$X$7=2</formula>
    </cfRule>
  </conditionalFormatting>
  <conditionalFormatting sqref="P7 W7">
    <cfRule type="expression" priority="840" dxfId="2" stopIfTrue="1">
      <formula>$X$7=3</formula>
    </cfRule>
  </conditionalFormatting>
  <conditionalFormatting sqref="N9 U9">
    <cfRule type="expression" priority="839" dxfId="2" stopIfTrue="1">
      <formula>$X$9=1</formula>
    </cfRule>
  </conditionalFormatting>
  <conditionalFormatting sqref="O9 V9">
    <cfRule type="expression" priority="838" dxfId="2" stopIfTrue="1">
      <formula>$X$9=2</formula>
    </cfRule>
  </conditionalFormatting>
  <conditionalFormatting sqref="P9 W9">
    <cfRule type="expression" priority="837" dxfId="2" stopIfTrue="1">
      <formula>$X$9=3</formula>
    </cfRule>
  </conditionalFormatting>
  <conditionalFormatting sqref="N10 U10">
    <cfRule type="expression" priority="836" dxfId="2" stopIfTrue="1">
      <formula>$X$10=1</formula>
    </cfRule>
  </conditionalFormatting>
  <conditionalFormatting sqref="O10 V10">
    <cfRule type="expression" priority="835" dxfId="2" stopIfTrue="1">
      <formula>$X$10=2</formula>
    </cfRule>
  </conditionalFormatting>
  <conditionalFormatting sqref="P10 W10">
    <cfRule type="expression" priority="834" dxfId="2" stopIfTrue="1">
      <formula>$X$10=3</formula>
    </cfRule>
  </conditionalFormatting>
  <conditionalFormatting sqref="N11 U11">
    <cfRule type="expression" priority="833" dxfId="2" stopIfTrue="1">
      <formula>$X$11=1</formula>
    </cfRule>
  </conditionalFormatting>
  <conditionalFormatting sqref="O11 V11">
    <cfRule type="expression" priority="832" dxfId="2" stopIfTrue="1">
      <formula>$X$11=2</formula>
    </cfRule>
  </conditionalFormatting>
  <conditionalFormatting sqref="P11 W11">
    <cfRule type="expression" priority="831" dxfId="2" stopIfTrue="1">
      <formula>$X$11=3</formula>
    </cfRule>
  </conditionalFormatting>
  <conditionalFormatting sqref="N14 U14">
    <cfRule type="expression" priority="830" dxfId="2" stopIfTrue="1">
      <formula>$X$5=1</formula>
    </cfRule>
  </conditionalFormatting>
  <conditionalFormatting sqref="O14 V14">
    <cfRule type="expression" priority="829" dxfId="2" stopIfTrue="1">
      <formula>$X$5=2</formula>
    </cfRule>
  </conditionalFormatting>
  <conditionalFormatting sqref="P14 W14">
    <cfRule type="expression" priority="828" dxfId="2" stopIfTrue="1">
      <formula>$X$5=3</formula>
    </cfRule>
  </conditionalFormatting>
  <conditionalFormatting sqref="N15 U15">
    <cfRule type="expression" priority="827" dxfId="2" stopIfTrue="1">
      <formula>$X$6=1</formula>
    </cfRule>
  </conditionalFormatting>
  <conditionalFormatting sqref="O15 V15">
    <cfRule type="expression" priority="826" dxfId="2" stopIfTrue="1">
      <formula>$X$6=2</formula>
    </cfRule>
  </conditionalFormatting>
  <conditionalFormatting sqref="P15 W15">
    <cfRule type="expression" priority="825" dxfId="2" stopIfTrue="1">
      <formula>$X$6=3</formula>
    </cfRule>
  </conditionalFormatting>
  <conditionalFormatting sqref="N16 U16">
    <cfRule type="expression" priority="824" dxfId="2" stopIfTrue="1">
      <formula>$X$7=1</formula>
    </cfRule>
  </conditionalFormatting>
  <conditionalFormatting sqref="O16 V16">
    <cfRule type="expression" priority="823" dxfId="2" stopIfTrue="1">
      <formula>$X$7=2</formula>
    </cfRule>
  </conditionalFormatting>
  <conditionalFormatting sqref="P16 W16">
    <cfRule type="expression" priority="822" dxfId="2" stopIfTrue="1">
      <formula>$X$7=3</formula>
    </cfRule>
  </conditionalFormatting>
  <conditionalFormatting sqref="N18 U18">
    <cfRule type="expression" priority="821" dxfId="2" stopIfTrue="1">
      <formula>$X$9=1</formula>
    </cfRule>
  </conditionalFormatting>
  <conditionalFormatting sqref="O18 V18">
    <cfRule type="expression" priority="820" dxfId="2" stopIfTrue="1">
      <formula>$X$9=2</formula>
    </cfRule>
  </conditionalFormatting>
  <conditionalFormatting sqref="P18 W18">
    <cfRule type="expression" priority="819" dxfId="2" stopIfTrue="1">
      <formula>$X$9=3</formula>
    </cfRule>
  </conditionalFormatting>
  <conditionalFormatting sqref="N19 U19">
    <cfRule type="expression" priority="818" dxfId="2" stopIfTrue="1">
      <formula>$X$10=1</formula>
    </cfRule>
  </conditionalFormatting>
  <conditionalFormatting sqref="O19 V19">
    <cfRule type="expression" priority="817" dxfId="2" stopIfTrue="1">
      <formula>$X$10=2</formula>
    </cfRule>
  </conditionalFormatting>
  <conditionalFormatting sqref="P19 W19">
    <cfRule type="expression" priority="816" dxfId="2" stopIfTrue="1">
      <formula>$X$10=3</formula>
    </cfRule>
  </conditionalFormatting>
  <conditionalFormatting sqref="N20 U20">
    <cfRule type="expression" priority="815" dxfId="2" stopIfTrue="1">
      <formula>$X$11=1</formula>
    </cfRule>
  </conditionalFormatting>
  <conditionalFormatting sqref="O20 V20">
    <cfRule type="expression" priority="814" dxfId="2" stopIfTrue="1">
      <formula>$X$11=2</formula>
    </cfRule>
  </conditionalFormatting>
  <conditionalFormatting sqref="P20 W20">
    <cfRule type="expression" priority="813" dxfId="2" stopIfTrue="1">
      <formula>$X$11=3</formula>
    </cfRule>
  </conditionalFormatting>
  <conditionalFormatting sqref="N23 U23">
    <cfRule type="expression" priority="812" dxfId="2" stopIfTrue="1">
      <formula>$X$5=1</formula>
    </cfRule>
  </conditionalFormatting>
  <conditionalFormatting sqref="O23 V23">
    <cfRule type="expression" priority="811" dxfId="2" stopIfTrue="1">
      <formula>$X$5=2</formula>
    </cfRule>
  </conditionalFormatting>
  <conditionalFormatting sqref="P23 W23">
    <cfRule type="expression" priority="810" dxfId="2" stopIfTrue="1">
      <formula>$X$5=3</formula>
    </cfRule>
  </conditionalFormatting>
  <conditionalFormatting sqref="N24 U24">
    <cfRule type="expression" priority="809" dxfId="2" stopIfTrue="1">
      <formula>$X$6=1</formula>
    </cfRule>
  </conditionalFormatting>
  <conditionalFormatting sqref="O24 V24">
    <cfRule type="expression" priority="808" dxfId="2" stopIfTrue="1">
      <formula>$X$6=2</formula>
    </cfRule>
  </conditionalFormatting>
  <conditionalFormatting sqref="P24 W24">
    <cfRule type="expression" priority="807" dxfId="2" stopIfTrue="1">
      <formula>$X$6=3</formula>
    </cfRule>
  </conditionalFormatting>
  <conditionalFormatting sqref="N25 U25">
    <cfRule type="expression" priority="806" dxfId="2" stopIfTrue="1">
      <formula>$X$7=1</formula>
    </cfRule>
  </conditionalFormatting>
  <conditionalFormatting sqref="O25 V25">
    <cfRule type="expression" priority="805" dxfId="2" stopIfTrue="1">
      <formula>$X$7=2</formula>
    </cfRule>
  </conditionalFormatting>
  <conditionalFormatting sqref="P25 W25">
    <cfRule type="expression" priority="804" dxfId="2" stopIfTrue="1">
      <formula>$X$7=3</formula>
    </cfRule>
  </conditionalFormatting>
  <conditionalFormatting sqref="N27 U27">
    <cfRule type="expression" priority="803" dxfId="2" stopIfTrue="1">
      <formula>$X$9=1</formula>
    </cfRule>
  </conditionalFormatting>
  <conditionalFormatting sqref="O27 V27">
    <cfRule type="expression" priority="802" dxfId="2" stopIfTrue="1">
      <formula>$X$9=2</formula>
    </cfRule>
  </conditionalFormatting>
  <conditionalFormatting sqref="P27 W27">
    <cfRule type="expression" priority="801" dxfId="2" stopIfTrue="1">
      <formula>$X$9=3</formula>
    </cfRule>
  </conditionalFormatting>
  <conditionalFormatting sqref="N28 U28">
    <cfRule type="expression" priority="800" dxfId="2" stopIfTrue="1">
      <formula>$X$10=1</formula>
    </cfRule>
  </conditionalFormatting>
  <conditionalFormatting sqref="O28 V28">
    <cfRule type="expression" priority="799" dxfId="2" stopIfTrue="1">
      <formula>$X$10=2</formula>
    </cfRule>
  </conditionalFormatting>
  <conditionalFormatting sqref="P28 W28">
    <cfRule type="expression" priority="798" dxfId="2" stopIfTrue="1">
      <formula>$X$10=3</formula>
    </cfRule>
  </conditionalFormatting>
  <conditionalFormatting sqref="N29 U29">
    <cfRule type="expression" priority="797" dxfId="2" stopIfTrue="1">
      <formula>$X$11=1</formula>
    </cfRule>
  </conditionalFormatting>
  <conditionalFormatting sqref="O29 V29">
    <cfRule type="expression" priority="796" dxfId="2" stopIfTrue="1">
      <formula>$X$11=2</formula>
    </cfRule>
  </conditionalFormatting>
  <conditionalFormatting sqref="P29 W29">
    <cfRule type="expression" priority="795" dxfId="2" stopIfTrue="1">
      <formula>$X$11=3</formula>
    </cfRule>
  </conditionalFormatting>
  <conditionalFormatting sqref="N32 U32">
    <cfRule type="expression" priority="794" dxfId="2" stopIfTrue="1">
      <formula>$X$5=1</formula>
    </cfRule>
  </conditionalFormatting>
  <conditionalFormatting sqref="O32 V32">
    <cfRule type="expression" priority="793" dxfId="2" stopIfTrue="1">
      <formula>$X$5=2</formula>
    </cfRule>
  </conditionalFormatting>
  <conditionalFormatting sqref="P32 W32">
    <cfRule type="expression" priority="792" dxfId="2" stopIfTrue="1">
      <formula>$X$5=3</formula>
    </cfRule>
  </conditionalFormatting>
  <conditionalFormatting sqref="N33 U33">
    <cfRule type="expression" priority="791" dxfId="2" stopIfTrue="1">
      <formula>$X$6=1</formula>
    </cfRule>
  </conditionalFormatting>
  <conditionalFormatting sqref="O33 V33">
    <cfRule type="expression" priority="790" dxfId="2" stopIfTrue="1">
      <formula>$X$6=2</formula>
    </cfRule>
  </conditionalFormatting>
  <conditionalFormatting sqref="P33 W33">
    <cfRule type="expression" priority="789" dxfId="2" stopIfTrue="1">
      <formula>$X$6=3</formula>
    </cfRule>
  </conditionalFormatting>
  <conditionalFormatting sqref="N34 U34">
    <cfRule type="expression" priority="788" dxfId="2" stopIfTrue="1">
      <formula>$X$7=1</formula>
    </cfRule>
  </conditionalFormatting>
  <conditionalFormatting sqref="O34 V34">
    <cfRule type="expression" priority="787" dxfId="2" stopIfTrue="1">
      <formula>$X$7=2</formula>
    </cfRule>
  </conditionalFormatting>
  <conditionalFormatting sqref="P34 W34">
    <cfRule type="expression" priority="786" dxfId="2" stopIfTrue="1">
      <formula>$X$7=3</formula>
    </cfRule>
  </conditionalFormatting>
  <conditionalFormatting sqref="N36 U36">
    <cfRule type="expression" priority="785" dxfId="2" stopIfTrue="1">
      <formula>$X$9=1</formula>
    </cfRule>
  </conditionalFormatting>
  <conditionalFormatting sqref="O36 V36">
    <cfRule type="expression" priority="784" dxfId="2" stopIfTrue="1">
      <formula>$X$9=2</formula>
    </cfRule>
  </conditionalFormatting>
  <conditionalFormatting sqref="P36 W36">
    <cfRule type="expression" priority="783" dxfId="2" stopIfTrue="1">
      <formula>$X$9=3</formula>
    </cfRule>
  </conditionalFormatting>
  <conditionalFormatting sqref="N37 U37">
    <cfRule type="expression" priority="782" dxfId="2" stopIfTrue="1">
      <formula>$X$10=1</formula>
    </cfRule>
  </conditionalFormatting>
  <conditionalFormatting sqref="O37 V37">
    <cfRule type="expression" priority="781" dxfId="2" stopIfTrue="1">
      <formula>$X$10=2</formula>
    </cfRule>
  </conditionalFormatting>
  <conditionalFormatting sqref="P37 W37">
    <cfRule type="expression" priority="780" dxfId="2" stopIfTrue="1">
      <formula>$X$10=3</formula>
    </cfRule>
  </conditionalFormatting>
  <conditionalFormatting sqref="N38 U38">
    <cfRule type="expression" priority="779" dxfId="2" stopIfTrue="1">
      <formula>$X$11=1</formula>
    </cfRule>
  </conditionalFormatting>
  <conditionalFormatting sqref="O38 V38">
    <cfRule type="expression" priority="778" dxfId="2" stopIfTrue="1">
      <formula>$X$11=2</formula>
    </cfRule>
  </conditionalFormatting>
  <conditionalFormatting sqref="P38 W38">
    <cfRule type="expression" priority="777" dxfId="2" stopIfTrue="1">
      <formula>$X$11=3</formula>
    </cfRule>
  </conditionalFormatting>
  <conditionalFormatting sqref="N41 U41">
    <cfRule type="expression" priority="776" dxfId="2" stopIfTrue="1">
      <formula>$X$5=1</formula>
    </cfRule>
  </conditionalFormatting>
  <conditionalFormatting sqref="O41 V41">
    <cfRule type="expression" priority="775" dxfId="2" stopIfTrue="1">
      <formula>$X$5=2</formula>
    </cfRule>
  </conditionalFormatting>
  <conditionalFormatting sqref="P41 W41">
    <cfRule type="expression" priority="774" dxfId="2" stopIfTrue="1">
      <formula>$X$5=3</formula>
    </cfRule>
  </conditionalFormatting>
  <conditionalFormatting sqref="N42 U42">
    <cfRule type="expression" priority="773" dxfId="2" stopIfTrue="1">
      <formula>$X$6=1</formula>
    </cfRule>
  </conditionalFormatting>
  <conditionalFormatting sqref="O42 V42">
    <cfRule type="expression" priority="772" dxfId="2" stopIfTrue="1">
      <formula>$X$6=2</formula>
    </cfRule>
  </conditionalFormatting>
  <conditionalFormatting sqref="P42 W42">
    <cfRule type="expression" priority="771" dxfId="2" stopIfTrue="1">
      <formula>$X$6=3</formula>
    </cfRule>
  </conditionalFormatting>
  <conditionalFormatting sqref="N43 U43">
    <cfRule type="expression" priority="770" dxfId="2" stopIfTrue="1">
      <formula>$X$7=1</formula>
    </cfRule>
  </conditionalFormatting>
  <conditionalFormatting sqref="O43 V43">
    <cfRule type="expression" priority="769" dxfId="2" stopIfTrue="1">
      <formula>$X$7=2</formula>
    </cfRule>
  </conditionalFormatting>
  <conditionalFormatting sqref="P43 W43">
    <cfRule type="expression" priority="768" dxfId="2" stopIfTrue="1">
      <formula>$X$7=3</formula>
    </cfRule>
  </conditionalFormatting>
  <conditionalFormatting sqref="N45 U45">
    <cfRule type="expression" priority="767" dxfId="2" stopIfTrue="1">
      <formula>$X$9=1</formula>
    </cfRule>
  </conditionalFormatting>
  <conditionalFormatting sqref="O45 V45">
    <cfRule type="expression" priority="766" dxfId="2" stopIfTrue="1">
      <formula>$X$9=2</formula>
    </cfRule>
  </conditionalFormatting>
  <conditionalFormatting sqref="P45 W45">
    <cfRule type="expression" priority="765" dxfId="2" stopIfTrue="1">
      <formula>$X$9=3</formula>
    </cfRule>
  </conditionalFormatting>
  <conditionalFormatting sqref="N46 U46">
    <cfRule type="expression" priority="764" dxfId="2" stopIfTrue="1">
      <formula>$X$10=1</formula>
    </cfRule>
  </conditionalFormatting>
  <conditionalFormatting sqref="O46 V46">
    <cfRule type="expression" priority="763" dxfId="2" stopIfTrue="1">
      <formula>$X$10=2</formula>
    </cfRule>
  </conditionalFormatting>
  <conditionalFormatting sqref="P46 W46">
    <cfRule type="expression" priority="762" dxfId="2" stopIfTrue="1">
      <formula>$X$10=3</formula>
    </cfRule>
  </conditionalFormatting>
  <conditionalFormatting sqref="N47 U47">
    <cfRule type="expression" priority="761" dxfId="2" stopIfTrue="1">
      <formula>$X$11=1</formula>
    </cfRule>
  </conditionalFormatting>
  <conditionalFormatting sqref="O47 V47">
    <cfRule type="expression" priority="760" dxfId="2" stopIfTrue="1">
      <formula>$X$11=2</formula>
    </cfRule>
  </conditionalFormatting>
  <conditionalFormatting sqref="P47 W47">
    <cfRule type="expression" priority="759" dxfId="2" stopIfTrue="1">
      <formula>$X$11=3</formula>
    </cfRule>
  </conditionalFormatting>
  <conditionalFormatting sqref="N50 U50">
    <cfRule type="expression" priority="758" dxfId="2" stopIfTrue="1">
      <formula>$X$5=1</formula>
    </cfRule>
  </conditionalFormatting>
  <conditionalFormatting sqref="O50 V50">
    <cfRule type="expression" priority="757" dxfId="2" stopIfTrue="1">
      <formula>$X$5=2</formula>
    </cfRule>
  </conditionalFormatting>
  <conditionalFormatting sqref="P50 W50">
    <cfRule type="expression" priority="756" dxfId="2" stopIfTrue="1">
      <formula>$X$5=3</formula>
    </cfRule>
  </conditionalFormatting>
  <conditionalFormatting sqref="N51 U51">
    <cfRule type="expression" priority="755" dxfId="2" stopIfTrue="1">
      <formula>$X$6=1</formula>
    </cfRule>
  </conditionalFormatting>
  <conditionalFormatting sqref="O51 V51">
    <cfRule type="expression" priority="754" dxfId="2" stopIfTrue="1">
      <formula>$X$6=2</formula>
    </cfRule>
  </conditionalFormatting>
  <conditionalFormatting sqref="P51 W51">
    <cfRule type="expression" priority="753" dxfId="2" stopIfTrue="1">
      <formula>$X$6=3</formula>
    </cfRule>
  </conditionalFormatting>
  <conditionalFormatting sqref="N52 U52">
    <cfRule type="expression" priority="752" dxfId="2" stopIfTrue="1">
      <formula>$X$7=1</formula>
    </cfRule>
  </conditionalFormatting>
  <conditionalFormatting sqref="O52 V52">
    <cfRule type="expression" priority="751" dxfId="2" stopIfTrue="1">
      <formula>$X$7=2</formula>
    </cfRule>
  </conditionalFormatting>
  <conditionalFormatting sqref="P52 W52">
    <cfRule type="expression" priority="750" dxfId="2" stopIfTrue="1">
      <formula>$X$7=3</formula>
    </cfRule>
  </conditionalFormatting>
  <conditionalFormatting sqref="N54 U54">
    <cfRule type="expression" priority="749" dxfId="2" stopIfTrue="1">
      <formula>$X$9=1</formula>
    </cfRule>
  </conditionalFormatting>
  <conditionalFormatting sqref="O54 V54">
    <cfRule type="expression" priority="748" dxfId="2" stopIfTrue="1">
      <formula>$X$9=2</formula>
    </cfRule>
  </conditionalFormatting>
  <conditionalFormatting sqref="P54 W54">
    <cfRule type="expression" priority="747" dxfId="2" stopIfTrue="1">
      <formula>$X$9=3</formula>
    </cfRule>
  </conditionalFormatting>
  <conditionalFormatting sqref="N55 U55">
    <cfRule type="expression" priority="746" dxfId="2" stopIfTrue="1">
      <formula>$X$10=1</formula>
    </cfRule>
  </conditionalFormatting>
  <conditionalFormatting sqref="O55 V55">
    <cfRule type="expression" priority="745" dxfId="2" stopIfTrue="1">
      <formula>$X$10=2</formula>
    </cfRule>
  </conditionalFormatting>
  <conditionalFormatting sqref="P55 W55">
    <cfRule type="expression" priority="744" dxfId="2" stopIfTrue="1">
      <formula>$X$10=3</formula>
    </cfRule>
  </conditionalFormatting>
  <conditionalFormatting sqref="N56 U56">
    <cfRule type="expression" priority="743" dxfId="2" stopIfTrue="1">
      <formula>$X$11=1</formula>
    </cfRule>
  </conditionalFormatting>
  <conditionalFormatting sqref="O56 V56">
    <cfRule type="expression" priority="742" dxfId="2" stopIfTrue="1">
      <formula>$X$11=2</formula>
    </cfRule>
  </conditionalFormatting>
  <conditionalFormatting sqref="P56 W56">
    <cfRule type="expression" priority="741" dxfId="2" stopIfTrue="1">
      <formula>$X$11=3</formula>
    </cfRule>
  </conditionalFormatting>
  <conditionalFormatting sqref="N5 U5">
    <cfRule type="expression" priority="740" dxfId="2" stopIfTrue="1">
      <formula>$X$5=1</formula>
    </cfRule>
  </conditionalFormatting>
  <conditionalFormatting sqref="O5 V5">
    <cfRule type="expression" priority="739" dxfId="2" stopIfTrue="1">
      <formula>$X$5=2</formula>
    </cfRule>
  </conditionalFormatting>
  <conditionalFormatting sqref="P5 W5">
    <cfRule type="expression" priority="738" dxfId="2" stopIfTrue="1">
      <formula>$X$5=3</formula>
    </cfRule>
  </conditionalFormatting>
  <conditionalFormatting sqref="N6 U6">
    <cfRule type="expression" priority="737" dxfId="2" stopIfTrue="1">
      <formula>$X$6=1</formula>
    </cfRule>
  </conditionalFormatting>
  <conditionalFormatting sqref="O6 V6">
    <cfRule type="expression" priority="736" dxfId="2" stopIfTrue="1">
      <formula>$X$6=2</formula>
    </cfRule>
  </conditionalFormatting>
  <conditionalFormatting sqref="P6 W6">
    <cfRule type="expression" priority="735" dxfId="2" stopIfTrue="1">
      <formula>$X$6=3</formula>
    </cfRule>
  </conditionalFormatting>
  <conditionalFormatting sqref="N7 U7">
    <cfRule type="expression" priority="734" dxfId="2" stopIfTrue="1">
      <formula>$X$7=1</formula>
    </cfRule>
  </conditionalFormatting>
  <conditionalFormatting sqref="O7 V7">
    <cfRule type="expression" priority="733" dxfId="2" stopIfTrue="1">
      <formula>$X$7=2</formula>
    </cfRule>
  </conditionalFormatting>
  <conditionalFormatting sqref="P7 W7">
    <cfRule type="expression" priority="732" dxfId="2" stopIfTrue="1">
      <formula>$X$7=3</formula>
    </cfRule>
  </conditionalFormatting>
  <conditionalFormatting sqref="N9 U9">
    <cfRule type="expression" priority="731" dxfId="2" stopIfTrue="1">
      <formula>$X$9=1</formula>
    </cfRule>
  </conditionalFormatting>
  <conditionalFormatting sqref="O9 V9">
    <cfRule type="expression" priority="730" dxfId="2" stopIfTrue="1">
      <formula>$X$9=2</formula>
    </cfRule>
  </conditionalFormatting>
  <conditionalFormatting sqref="P9 W9">
    <cfRule type="expression" priority="729" dxfId="2" stopIfTrue="1">
      <formula>$X$9=3</formula>
    </cfRule>
  </conditionalFormatting>
  <conditionalFormatting sqref="N10 U10">
    <cfRule type="expression" priority="728" dxfId="2" stopIfTrue="1">
      <formula>$X$10=1</formula>
    </cfRule>
  </conditionalFormatting>
  <conditionalFormatting sqref="O10 V10">
    <cfRule type="expression" priority="727" dxfId="2" stopIfTrue="1">
      <formula>$X$10=2</formula>
    </cfRule>
  </conditionalFormatting>
  <conditionalFormatting sqref="P10 W10">
    <cfRule type="expression" priority="726" dxfId="2" stopIfTrue="1">
      <formula>$X$10=3</formula>
    </cfRule>
  </conditionalFormatting>
  <conditionalFormatting sqref="N11 U11">
    <cfRule type="expression" priority="725" dxfId="2" stopIfTrue="1">
      <formula>$X$11=1</formula>
    </cfRule>
  </conditionalFormatting>
  <conditionalFormatting sqref="O11 V11">
    <cfRule type="expression" priority="724" dxfId="2" stopIfTrue="1">
      <formula>$X$11=2</formula>
    </cfRule>
  </conditionalFormatting>
  <conditionalFormatting sqref="P11 W11">
    <cfRule type="expression" priority="723" dxfId="2" stopIfTrue="1">
      <formula>$X$11=3</formula>
    </cfRule>
  </conditionalFormatting>
  <conditionalFormatting sqref="N14 U14">
    <cfRule type="expression" priority="722" dxfId="2" stopIfTrue="1">
      <formula>$X$5=1</formula>
    </cfRule>
  </conditionalFormatting>
  <conditionalFormatting sqref="O14 V14">
    <cfRule type="expression" priority="721" dxfId="2" stopIfTrue="1">
      <formula>$X$5=2</formula>
    </cfRule>
  </conditionalFormatting>
  <conditionalFormatting sqref="P14 W14">
    <cfRule type="expression" priority="720" dxfId="2" stopIfTrue="1">
      <formula>$X$5=3</formula>
    </cfRule>
  </conditionalFormatting>
  <conditionalFormatting sqref="N15 U15">
    <cfRule type="expression" priority="719" dxfId="2" stopIfTrue="1">
      <formula>$X$6=1</formula>
    </cfRule>
  </conditionalFormatting>
  <conditionalFormatting sqref="O15 V15">
    <cfRule type="expression" priority="718" dxfId="2" stopIfTrue="1">
      <formula>$X$6=2</formula>
    </cfRule>
  </conditionalFormatting>
  <conditionalFormatting sqref="P15 W15">
    <cfRule type="expression" priority="717" dxfId="2" stopIfTrue="1">
      <formula>$X$6=3</formula>
    </cfRule>
  </conditionalFormatting>
  <conditionalFormatting sqref="N16 U16">
    <cfRule type="expression" priority="716" dxfId="2" stopIfTrue="1">
      <formula>$X$7=1</formula>
    </cfRule>
  </conditionalFormatting>
  <conditionalFormatting sqref="O16 V16">
    <cfRule type="expression" priority="715" dxfId="2" stopIfTrue="1">
      <formula>$X$7=2</formula>
    </cfRule>
  </conditionalFormatting>
  <conditionalFormatting sqref="P16 W16">
    <cfRule type="expression" priority="714" dxfId="2" stopIfTrue="1">
      <formula>$X$7=3</formula>
    </cfRule>
  </conditionalFormatting>
  <conditionalFormatting sqref="N18 U18">
    <cfRule type="expression" priority="713" dxfId="2" stopIfTrue="1">
      <formula>$X$9=1</formula>
    </cfRule>
  </conditionalFormatting>
  <conditionalFormatting sqref="O18 V18">
    <cfRule type="expression" priority="712" dxfId="2" stopIfTrue="1">
      <formula>$X$9=2</formula>
    </cfRule>
  </conditionalFormatting>
  <conditionalFormatting sqref="P18 W18">
    <cfRule type="expression" priority="711" dxfId="2" stopIfTrue="1">
      <formula>$X$9=3</formula>
    </cfRule>
  </conditionalFormatting>
  <conditionalFormatting sqref="N19 U19">
    <cfRule type="expression" priority="710" dxfId="2" stopIfTrue="1">
      <formula>$X$10=1</formula>
    </cfRule>
  </conditionalFormatting>
  <conditionalFormatting sqref="O19 V19">
    <cfRule type="expression" priority="709" dxfId="2" stopIfTrue="1">
      <formula>$X$10=2</formula>
    </cfRule>
  </conditionalFormatting>
  <conditionalFormatting sqref="P19 W19">
    <cfRule type="expression" priority="708" dxfId="2" stopIfTrue="1">
      <formula>$X$10=3</formula>
    </cfRule>
  </conditionalFormatting>
  <conditionalFormatting sqref="N20 U20">
    <cfRule type="expression" priority="707" dxfId="2" stopIfTrue="1">
      <formula>$X$11=1</formula>
    </cfRule>
  </conditionalFormatting>
  <conditionalFormatting sqref="O20 V20">
    <cfRule type="expression" priority="706" dxfId="2" stopIfTrue="1">
      <formula>$X$11=2</formula>
    </cfRule>
  </conditionalFormatting>
  <conditionalFormatting sqref="P20 W20">
    <cfRule type="expression" priority="705" dxfId="2" stopIfTrue="1">
      <formula>$X$11=3</formula>
    </cfRule>
  </conditionalFormatting>
  <conditionalFormatting sqref="N23 U23">
    <cfRule type="expression" priority="704" dxfId="2" stopIfTrue="1">
      <formula>$X$5=1</formula>
    </cfRule>
  </conditionalFormatting>
  <conditionalFormatting sqref="O23 V23">
    <cfRule type="expression" priority="703" dxfId="2" stopIfTrue="1">
      <formula>$X$5=2</formula>
    </cfRule>
  </conditionalFormatting>
  <conditionalFormatting sqref="P23 W23">
    <cfRule type="expression" priority="702" dxfId="2" stopIfTrue="1">
      <formula>$X$5=3</formula>
    </cfRule>
  </conditionalFormatting>
  <conditionalFormatting sqref="N24 U24">
    <cfRule type="expression" priority="701" dxfId="2" stopIfTrue="1">
      <formula>$X$6=1</formula>
    </cfRule>
  </conditionalFormatting>
  <conditionalFormatting sqref="O24 V24">
    <cfRule type="expression" priority="700" dxfId="2" stopIfTrue="1">
      <formula>$X$6=2</formula>
    </cfRule>
  </conditionalFormatting>
  <conditionalFormatting sqref="P24 W24">
    <cfRule type="expression" priority="699" dxfId="2" stopIfTrue="1">
      <formula>$X$6=3</formula>
    </cfRule>
  </conditionalFormatting>
  <conditionalFormatting sqref="N25 U25">
    <cfRule type="expression" priority="698" dxfId="2" stopIfTrue="1">
      <formula>$X$7=1</formula>
    </cfRule>
  </conditionalFormatting>
  <conditionalFormatting sqref="O25 V25">
    <cfRule type="expression" priority="697" dxfId="2" stopIfTrue="1">
      <formula>$X$7=2</formula>
    </cfRule>
  </conditionalFormatting>
  <conditionalFormatting sqref="P25 W25">
    <cfRule type="expression" priority="696" dxfId="2" stopIfTrue="1">
      <formula>$X$7=3</formula>
    </cfRule>
  </conditionalFormatting>
  <conditionalFormatting sqref="N27 U27">
    <cfRule type="expression" priority="695" dxfId="2" stopIfTrue="1">
      <formula>$X$9=1</formula>
    </cfRule>
  </conditionalFormatting>
  <conditionalFormatting sqref="O27 V27">
    <cfRule type="expression" priority="694" dxfId="2" stopIfTrue="1">
      <formula>$X$9=2</formula>
    </cfRule>
  </conditionalFormatting>
  <conditionalFormatting sqref="P27 W27">
    <cfRule type="expression" priority="693" dxfId="2" stopIfTrue="1">
      <formula>$X$9=3</formula>
    </cfRule>
  </conditionalFormatting>
  <conditionalFormatting sqref="N28 U28">
    <cfRule type="expression" priority="692" dxfId="2" stopIfTrue="1">
      <formula>$X$10=1</formula>
    </cfRule>
  </conditionalFormatting>
  <conditionalFormatting sqref="O28 V28">
    <cfRule type="expression" priority="691" dxfId="2" stopIfTrue="1">
      <formula>$X$10=2</formula>
    </cfRule>
  </conditionalFormatting>
  <conditionalFormatting sqref="P28 W28">
    <cfRule type="expression" priority="690" dxfId="2" stopIfTrue="1">
      <formula>$X$10=3</formula>
    </cfRule>
  </conditionalFormatting>
  <conditionalFormatting sqref="N29 U29">
    <cfRule type="expression" priority="689" dxfId="2" stopIfTrue="1">
      <formula>$X$11=1</formula>
    </cfRule>
  </conditionalFormatting>
  <conditionalFormatting sqref="O29 V29">
    <cfRule type="expression" priority="688" dxfId="2" stopIfTrue="1">
      <formula>$X$11=2</formula>
    </cfRule>
  </conditionalFormatting>
  <conditionalFormatting sqref="P29 W29">
    <cfRule type="expression" priority="687" dxfId="2" stopIfTrue="1">
      <formula>$X$11=3</formula>
    </cfRule>
  </conditionalFormatting>
  <conditionalFormatting sqref="N32 U32">
    <cfRule type="expression" priority="686" dxfId="2" stopIfTrue="1">
      <formula>$X$5=1</formula>
    </cfRule>
  </conditionalFormatting>
  <conditionalFormatting sqref="O32 V32">
    <cfRule type="expression" priority="685" dxfId="2" stopIfTrue="1">
      <formula>$X$5=2</formula>
    </cfRule>
  </conditionalFormatting>
  <conditionalFormatting sqref="P32 W32">
    <cfRule type="expression" priority="684" dxfId="2" stopIfTrue="1">
      <formula>$X$5=3</formula>
    </cfRule>
  </conditionalFormatting>
  <conditionalFormatting sqref="N33 U33">
    <cfRule type="expression" priority="683" dxfId="2" stopIfTrue="1">
      <formula>$X$6=1</formula>
    </cfRule>
  </conditionalFormatting>
  <conditionalFormatting sqref="O33 V33">
    <cfRule type="expression" priority="682" dxfId="2" stopIfTrue="1">
      <formula>$X$6=2</formula>
    </cfRule>
  </conditionalFormatting>
  <conditionalFormatting sqref="P33 W33">
    <cfRule type="expression" priority="681" dxfId="2" stopIfTrue="1">
      <formula>$X$6=3</formula>
    </cfRule>
  </conditionalFormatting>
  <conditionalFormatting sqref="N34 U34">
    <cfRule type="expression" priority="680" dxfId="2" stopIfTrue="1">
      <formula>$X$7=1</formula>
    </cfRule>
  </conditionalFormatting>
  <conditionalFormatting sqref="O34 V34">
    <cfRule type="expression" priority="679" dxfId="2" stopIfTrue="1">
      <formula>$X$7=2</formula>
    </cfRule>
  </conditionalFormatting>
  <conditionalFormatting sqref="P34 W34">
    <cfRule type="expression" priority="678" dxfId="2" stopIfTrue="1">
      <formula>$X$7=3</formula>
    </cfRule>
  </conditionalFormatting>
  <conditionalFormatting sqref="N36 U36">
    <cfRule type="expression" priority="677" dxfId="2" stopIfTrue="1">
      <formula>$X$9=1</formula>
    </cfRule>
  </conditionalFormatting>
  <conditionalFormatting sqref="O36 V36">
    <cfRule type="expression" priority="676" dxfId="2" stopIfTrue="1">
      <formula>$X$9=2</formula>
    </cfRule>
  </conditionalFormatting>
  <conditionalFormatting sqref="P36 W36">
    <cfRule type="expression" priority="675" dxfId="2" stopIfTrue="1">
      <formula>$X$9=3</formula>
    </cfRule>
  </conditionalFormatting>
  <conditionalFormatting sqref="N37 U37">
    <cfRule type="expression" priority="674" dxfId="2" stopIfTrue="1">
      <formula>$X$10=1</formula>
    </cfRule>
  </conditionalFormatting>
  <conditionalFormatting sqref="O37 V37">
    <cfRule type="expression" priority="673" dxfId="2" stopIfTrue="1">
      <formula>$X$10=2</formula>
    </cfRule>
  </conditionalFormatting>
  <conditionalFormatting sqref="P37 W37">
    <cfRule type="expression" priority="672" dxfId="2" stopIfTrue="1">
      <formula>$X$10=3</formula>
    </cfRule>
  </conditionalFormatting>
  <conditionalFormatting sqref="N38 U38">
    <cfRule type="expression" priority="671" dxfId="2" stopIfTrue="1">
      <formula>$X$11=1</formula>
    </cfRule>
  </conditionalFormatting>
  <conditionalFormatting sqref="O38 V38">
    <cfRule type="expression" priority="670" dxfId="2" stopIfTrue="1">
      <formula>$X$11=2</formula>
    </cfRule>
  </conditionalFormatting>
  <conditionalFormatting sqref="P38 W38">
    <cfRule type="expression" priority="669" dxfId="2" stopIfTrue="1">
      <formula>$X$11=3</formula>
    </cfRule>
  </conditionalFormatting>
  <conditionalFormatting sqref="N41 U41">
    <cfRule type="expression" priority="668" dxfId="2" stopIfTrue="1">
      <formula>$X$5=1</formula>
    </cfRule>
  </conditionalFormatting>
  <conditionalFormatting sqref="O41 V41">
    <cfRule type="expression" priority="667" dxfId="2" stopIfTrue="1">
      <formula>$X$5=2</formula>
    </cfRule>
  </conditionalFormatting>
  <conditionalFormatting sqref="P41 W41">
    <cfRule type="expression" priority="666" dxfId="2" stopIfTrue="1">
      <formula>$X$5=3</formula>
    </cfRule>
  </conditionalFormatting>
  <conditionalFormatting sqref="N42 U42">
    <cfRule type="expression" priority="665" dxfId="2" stopIfTrue="1">
      <formula>$X$6=1</formula>
    </cfRule>
  </conditionalFormatting>
  <conditionalFormatting sqref="O42 V42">
    <cfRule type="expression" priority="664" dxfId="2" stopIfTrue="1">
      <formula>$X$6=2</formula>
    </cfRule>
  </conditionalFormatting>
  <conditionalFormatting sqref="P42 W42">
    <cfRule type="expression" priority="663" dxfId="2" stopIfTrue="1">
      <formula>$X$6=3</formula>
    </cfRule>
  </conditionalFormatting>
  <conditionalFormatting sqref="N43 U43">
    <cfRule type="expression" priority="662" dxfId="2" stopIfTrue="1">
      <formula>$X$7=1</formula>
    </cfRule>
  </conditionalFormatting>
  <conditionalFormatting sqref="O43 V43">
    <cfRule type="expression" priority="661" dxfId="2" stopIfTrue="1">
      <formula>$X$7=2</formula>
    </cfRule>
  </conditionalFormatting>
  <conditionalFormatting sqref="P43 W43">
    <cfRule type="expression" priority="660" dxfId="2" stopIfTrue="1">
      <formula>$X$7=3</formula>
    </cfRule>
  </conditionalFormatting>
  <conditionalFormatting sqref="N45 U45">
    <cfRule type="expression" priority="659" dxfId="2" stopIfTrue="1">
      <formula>$X$9=1</formula>
    </cfRule>
  </conditionalFormatting>
  <conditionalFormatting sqref="O45 V45">
    <cfRule type="expression" priority="658" dxfId="2" stopIfTrue="1">
      <formula>$X$9=2</formula>
    </cfRule>
  </conditionalFormatting>
  <conditionalFormatting sqref="P45 W45">
    <cfRule type="expression" priority="657" dxfId="2" stopIfTrue="1">
      <formula>$X$9=3</formula>
    </cfRule>
  </conditionalFormatting>
  <conditionalFormatting sqref="N46 U46">
    <cfRule type="expression" priority="656" dxfId="2" stopIfTrue="1">
      <formula>$X$10=1</formula>
    </cfRule>
  </conditionalFormatting>
  <conditionalFormatting sqref="O46 V46">
    <cfRule type="expression" priority="655" dxfId="2" stopIfTrue="1">
      <formula>$X$10=2</formula>
    </cfRule>
  </conditionalFormatting>
  <conditionalFormatting sqref="P46 W46">
    <cfRule type="expression" priority="654" dxfId="2" stopIfTrue="1">
      <formula>$X$10=3</formula>
    </cfRule>
  </conditionalFormatting>
  <conditionalFormatting sqref="N47 U47">
    <cfRule type="expression" priority="653" dxfId="2" stopIfTrue="1">
      <formula>$X$11=1</formula>
    </cfRule>
  </conditionalFormatting>
  <conditionalFormatting sqref="O47 V47">
    <cfRule type="expression" priority="652" dxfId="2" stopIfTrue="1">
      <formula>$X$11=2</formula>
    </cfRule>
  </conditionalFormatting>
  <conditionalFormatting sqref="P47 W47">
    <cfRule type="expression" priority="651" dxfId="2" stopIfTrue="1">
      <formula>$X$11=3</formula>
    </cfRule>
  </conditionalFormatting>
  <conditionalFormatting sqref="N50 U50">
    <cfRule type="expression" priority="650" dxfId="2" stopIfTrue="1">
      <formula>$X$5=1</formula>
    </cfRule>
  </conditionalFormatting>
  <conditionalFormatting sqref="O50 V50">
    <cfRule type="expression" priority="649" dxfId="2" stopIfTrue="1">
      <formula>$X$5=2</formula>
    </cfRule>
  </conditionalFormatting>
  <conditionalFormatting sqref="P50 W50">
    <cfRule type="expression" priority="648" dxfId="2" stopIfTrue="1">
      <formula>$X$5=3</formula>
    </cfRule>
  </conditionalFormatting>
  <conditionalFormatting sqref="N51 U51">
    <cfRule type="expression" priority="647" dxfId="2" stopIfTrue="1">
      <formula>$X$6=1</formula>
    </cfRule>
  </conditionalFormatting>
  <conditionalFormatting sqref="O51 V51">
    <cfRule type="expression" priority="646" dxfId="2" stopIfTrue="1">
      <formula>$X$6=2</formula>
    </cfRule>
  </conditionalFormatting>
  <conditionalFormatting sqref="P51 W51">
    <cfRule type="expression" priority="645" dxfId="2" stopIfTrue="1">
      <formula>$X$6=3</formula>
    </cfRule>
  </conditionalFormatting>
  <conditionalFormatting sqref="N52 U52">
    <cfRule type="expression" priority="644" dxfId="2" stopIfTrue="1">
      <formula>$X$7=1</formula>
    </cfRule>
  </conditionalFormatting>
  <conditionalFormatting sqref="O52 V52">
    <cfRule type="expression" priority="643" dxfId="2" stopIfTrue="1">
      <formula>$X$7=2</formula>
    </cfRule>
  </conditionalFormatting>
  <conditionalFormatting sqref="P52 W52">
    <cfRule type="expression" priority="642" dxfId="2" stopIfTrue="1">
      <formula>$X$7=3</formula>
    </cfRule>
  </conditionalFormatting>
  <conditionalFormatting sqref="N54 U54">
    <cfRule type="expression" priority="641" dxfId="2" stopIfTrue="1">
      <formula>$X$9=1</formula>
    </cfRule>
  </conditionalFormatting>
  <conditionalFormatting sqref="O54 V54">
    <cfRule type="expression" priority="640" dxfId="2" stopIfTrue="1">
      <formula>$X$9=2</formula>
    </cfRule>
  </conditionalFormatting>
  <conditionalFormatting sqref="P54 W54">
    <cfRule type="expression" priority="639" dxfId="2" stopIfTrue="1">
      <formula>$X$9=3</formula>
    </cfRule>
  </conditionalFormatting>
  <conditionalFormatting sqref="N55 U55">
    <cfRule type="expression" priority="638" dxfId="2" stopIfTrue="1">
      <formula>$X$10=1</formula>
    </cfRule>
  </conditionalFormatting>
  <conditionalFormatting sqref="O55 V55">
    <cfRule type="expression" priority="637" dxfId="2" stopIfTrue="1">
      <formula>$X$10=2</formula>
    </cfRule>
  </conditionalFormatting>
  <conditionalFormatting sqref="P55 W55">
    <cfRule type="expression" priority="636" dxfId="2" stopIfTrue="1">
      <formula>$X$10=3</formula>
    </cfRule>
  </conditionalFormatting>
  <conditionalFormatting sqref="N56 U56">
    <cfRule type="expression" priority="635" dxfId="2" stopIfTrue="1">
      <formula>$X$11=1</formula>
    </cfRule>
  </conditionalFormatting>
  <conditionalFormatting sqref="O56 V56">
    <cfRule type="expression" priority="634" dxfId="2" stopIfTrue="1">
      <formula>$X$11=2</formula>
    </cfRule>
  </conditionalFormatting>
  <conditionalFormatting sqref="P56 W56">
    <cfRule type="expression" priority="633" dxfId="2" stopIfTrue="1">
      <formula>$X$11=3</formula>
    </cfRule>
  </conditionalFormatting>
  <conditionalFormatting sqref="N5 U5">
    <cfRule type="expression" priority="632" dxfId="2" stopIfTrue="1">
      <formula>$X$5=1</formula>
    </cfRule>
  </conditionalFormatting>
  <conditionalFormatting sqref="O5 V5">
    <cfRule type="expression" priority="631" dxfId="2" stopIfTrue="1">
      <formula>$X$5=2</formula>
    </cfRule>
  </conditionalFormatting>
  <conditionalFormatting sqref="P5 W5">
    <cfRule type="expression" priority="630" dxfId="2" stopIfTrue="1">
      <formula>$X$5=3</formula>
    </cfRule>
  </conditionalFormatting>
  <conditionalFormatting sqref="N6 U6">
    <cfRule type="expression" priority="629" dxfId="2" stopIfTrue="1">
      <formula>$X$6=1</formula>
    </cfRule>
  </conditionalFormatting>
  <conditionalFormatting sqref="O6 V6">
    <cfRule type="expression" priority="628" dxfId="2" stopIfTrue="1">
      <formula>$X$6=2</formula>
    </cfRule>
  </conditionalFormatting>
  <conditionalFormatting sqref="P6 W6">
    <cfRule type="expression" priority="627" dxfId="2" stopIfTrue="1">
      <formula>$X$6=3</formula>
    </cfRule>
  </conditionalFormatting>
  <conditionalFormatting sqref="N7 U7">
    <cfRule type="expression" priority="626" dxfId="2" stopIfTrue="1">
      <formula>$X$7=1</formula>
    </cfRule>
  </conditionalFormatting>
  <conditionalFormatting sqref="O7 V7">
    <cfRule type="expression" priority="625" dxfId="2" stopIfTrue="1">
      <formula>$X$7=2</formula>
    </cfRule>
  </conditionalFormatting>
  <conditionalFormatting sqref="P7 W7">
    <cfRule type="expression" priority="624" dxfId="2" stopIfTrue="1">
      <formula>$X$7=3</formula>
    </cfRule>
  </conditionalFormatting>
  <conditionalFormatting sqref="N9 U9">
    <cfRule type="expression" priority="623" dxfId="2" stopIfTrue="1">
      <formula>$X$9=1</formula>
    </cfRule>
  </conditionalFormatting>
  <conditionalFormatting sqref="O9 V9">
    <cfRule type="expression" priority="622" dxfId="2" stopIfTrue="1">
      <formula>$X$9=2</formula>
    </cfRule>
  </conditionalFormatting>
  <conditionalFormatting sqref="P9 W9">
    <cfRule type="expression" priority="621" dxfId="2" stopIfTrue="1">
      <formula>$X$9=3</formula>
    </cfRule>
  </conditionalFormatting>
  <conditionalFormatting sqref="N10 U10">
    <cfRule type="expression" priority="620" dxfId="2" stopIfTrue="1">
      <formula>$X$10=1</formula>
    </cfRule>
  </conditionalFormatting>
  <conditionalFormatting sqref="O10 V10">
    <cfRule type="expression" priority="619" dxfId="2" stopIfTrue="1">
      <formula>$X$10=2</formula>
    </cfRule>
  </conditionalFormatting>
  <conditionalFormatting sqref="P10 W10">
    <cfRule type="expression" priority="618" dxfId="2" stopIfTrue="1">
      <formula>$X$10=3</formula>
    </cfRule>
  </conditionalFormatting>
  <conditionalFormatting sqref="N11 U11">
    <cfRule type="expression" priority="617" dxfId="2" stopIfTrue="1">
      <formula>$X$11=1</formula>
    </cfRule>
  </conditionalFormatting>
  <conditionalFormatting sqref="O11 V11">
    <cfRule type="expression" priority="616" dxfId="2" stopIfTrue="1">
      <formula>$X$11=2</formula>
    </cfRule>
  </conditionalFormatting>
  <conditionalFormatting sqref="P11 W11">
    <cfRule type="expression" priority="615" dxfId="2" stopIfTrue="1">
      <formula>$X$11=3</formula>
    </cfRule>
  </conditionalFormatting>
  <conditionalFormatting sqref="N14 U14">
    <cfRule type="expression" priority="614" dxfId="2" stopIfTrue="1">
      <formula>$X$5=1</formula>
    </cfRule>
  </conditionalFormatting>
  <conditionalFormatting sqref="O14 V14">
    <cfRule type="expression" priority="613" dxfId="2" stopIfTrue="1">
      <formula>$X$5=2</formula>
    </cfRule>
  </conditionalFormatting>
  <conditionalFormatting sqref="P14 W14">
    <cfRule type="expression" priority="612" dxfId="2" stopIfTrue="1">
      <formula>$X$5=3</formula>
    </cfRule>
  </conditionalFormatting>
  <conditionalFormatting sqref="N15 U15">
    <cfRule type="expression" priority="611" dxfId="2" stopIfTrue="1">
      <formula>$X$6=1</formula>
    </cfRule>
  </conditionalFormatting>
  <conditionalFormatting sqref="O15 V15">
    <cfRule type="expression" priority="610" dxfId="2" stopIfTrue="1">
      <formula>$X$6=2</formula>
    </cfRule>
  </conditionalFormatting>
  <conditionalFormatting sqref="P15 W15">
    <cfRule type="expression" priority="609" dxfId="2" stopIfTrue="1">
      <formula>$X$6=3</formula>
    </cfRule>
  </conditionalFormatting>
  <conditionalFormatting sqref="N16 U16">
    <cfRule type="expression" priority="608" dxfId="2" stopIfTrue="1">
      <formula>$X$7=1</formula>
    </cfRule>
  </conditionalFormatting>
  <conditionalFormatting sqref="O16 V16">
    <cfRule type="expression" priority="607" dxfId="2" stopIfTrue="1">
      <formula>$X$7=2</formula>
    </cfRule>
  </conditionalFormatting>
  <conditionalFormatting sqref="P16 W16">
    <cfRule type="expression" priority="606" dxfId="2" stopIfTrue="1">
      <formula>$X$7=3</formula>
    </cfRule>
  </conditionalFormatting>
  <conditionalFormatting sqref="N18 U18">
    <cfRule type="expression" priority="605" dxfId="2" stopIfTrue="1">
      <formula>$X$9=1</formula>
    </cfRule>
  </conditionalFormatting>
  <conditionalFormatting sqref="O18 V18">
    <cfRule type="expression" priority="604" dxfId="2" stopIfTrue="1">
      <formula>$X$9=2</formula>
    </cfRule>
  </conditionalFormatting>
  <conditionalFormatting sqref="P18 W18">
    <cfRule type="expression" priority="603" dxfId="2" stopIfTrue="1">
      <formula>$X$9=3</formula>
    </cfRule>
  </conditionalFormatting>
  <conditionalFormatting sqref="N19 U19">
    <cfRule type="expression" priority="602" dxfId="2" stopIfTrue="1">
      <formula>$X$10=1</formula>
    </cfRule>
  </conditionalFormatting>
  <conditionalFormatting sqref="O19 V19">
    <cfRule type="expression" priority="601" dxfId="2" stopIfTrue="1">
      <formula>$X$10=2</formula>
    </cfRule>
  </conditionalFormatting>
  <conditionalFormatting sqref="P19 W19">
    <cfRule type="expression" priority="600" dxfId="2" stopIfTrue="1">
      <formula>$X$10=3</formula>
    </cfRule>
  </conditionalFormatting>
  <conditionalFormatting sqref="N20 U20">
    <cfRule type="expression" priority="599" dxfId="2" stopIfTrue="1">
      <formula>$X$11=1</formula>
    </cfRule>
  </conditionalFormatting>
  <conditionalFormatting sqref="O20 V20">
    <cfRule type="expression" priority="598" dxfId="2" stopIfTrue="1">
      <formula>$X$11=2</formula>
    </cfRule>
  </conditionalFormatting>
  <conditionalFormatting sqref="P20 W20">
    <cfRule type="expression" priority="597" dxfId="2" stopIfTrue="1">
      <formula>$X$11=3</formula>
    </cfRule>
  </conditionalFormatting>
  <conditionalFormatting sqref="N23 U23">
    <cfRule type="expression" priority="596" dxfId="2" stopIfTrue="1">
      <formula>$X$5=1</formula>
    </cfRule>
  </conditionalFormatting>
  <conditionalFormatting sqref="O23 V23">
    <cfRule type="expression" priority="595" dxfId="2" stopIfTrue="1">
      <formula>$X$5=2</formula>
    </cfRule>
  </conditionalFormatting>
  <conditionalFormatting sqref="P23 W23">
    <cfRule type="expression" priority="594" dxfId="2" stopIfTrue="1">
      <formula>$X$5=3</formula>
    </cfRule>
  </conditionalFormatting>
  <conditionalFormatting sqref="N24 U24">
    <cfRule type="expression" priority="593" dxfId="2" stopIfTrue="1">
      <formula>$X$6=1</formula>
    </cfRule>
  </conditionalFormatting>
  <conditionalFormatting sqref="O24 V24">
    <cfRule type="expression" priority="592" dxfId="2" stopIfTrue="1">
      <formula>$X$6=2</formula>
    </cfRule>
  </conditionalFormatting>
  <conditionalFormatting sqref="P24 W24">
    <cfRule type="expression" priority="591" dxfId="2" stopIfTrue="1">
      <formula>$X$6=3</formula>
    </cfRule>
  </conditionalFormatting>
  <conditionalFormatting sqref="N25 U25">
    <cfRule type="expression" priority="590" dxfId="2" stopIfTrue="1">
      <formula>$X$7=1</formula>
    </cfRule>
  </conditionalFormatting>
  <conditionalFormatting sqref="O25 V25">
    <cfRule type="expression" priority="589" dxfId="2" stopIfTrue="1">
      <formula>$X$7=2</formula>
    </cfRule>
  </conditionalFormatting>
  <conditionalFormatting sqref="P25 W25">
    <cfRule type="expression" priority="588" dxfId="2" stopIfTrue="1">
      <formula>$X$7=3</formula>
    </cfRule>
  </conditionalFormatting>
  <conditionalFormatting sqref="N27 U27">
    <cfRule type="expression" priority="587" dxfId="2" stopIfTrue="1">
      <formula>$X$9=1</formula>
    </cfRule>
  </conditionalFormatting>
  <conditionalFormatting sqref="O27 V27">
    <cfRule type="expression" priority="586" dxfId="2" stopIfTrue="1">
      <formula>$X$9=2</formula>
    </cfRule>
  </conditionalFormatting>
  <conditionalFormatting sqref="P27 W27">
    <cfRule type="expression" priority="585" dxfId="2" stopIfTrue="1">
      <formula>$X$9=3</formula>
    </cfRule>
  </conditionalFormatting>
  <conditionalFormatting sqref="N28 U28">
    <cfRule type="expression" priority="584" dxfId="2" stopIfTrue="1">
      <formula>$X$10=1</formula>
    </cfRule>
  </conditionalFormatting>
  <conditionalFormatting sqref="O28 V28">
    <cfRule type="expression" priority="583" dxfId="2" stopIfTrue="1">
      <formula>$X$10=2</formula>
    </cfRule>
  </conditionalFormatting>
  <conditionalFormatting sqref="P28 W28">
    <cfRule type="expression" priority="582" dxfId="2" stopIfTrue="1">
      <formula>$X$10=3</formula>
    </cfRule>
  </conditionalFormatting>
  <conditionalFormatting sqref="N29 U29">
    <cfRule type="expression" priority="581" dxfId="2" stopIfTrue="1">
      <formula>$X$11=1</formula>
    </cfRule>
  </conditionalFormatting>
  <conditionalFormatting sqref="O29 V29">
    <cfRule type="expression" priority="580" dxfId="2" stopIfTrue="1">
      <formula>$X$11=2</formula>
    </cfRule>
  </conditionalFormatting>
  <conditionalFormatting sqref="P29 W29">
    <cfRule type="expression" priority="579" dxfId="2" stopIfTrue="1">
      <formula>$X$11=3</formula>
    </cfRule>
  </conditionalFormatting>
  <conditionalFormatting sqref="N32 U32">
    <cfRule type="expression" priority="578" dxfId="2" stopIfTrue="1">
      <formula>$X$5=1</formula>
    </cfRule>
  </conditionalFormatting>
  <conditionalFormatting sqref="O32 V32">
    <cfRule type="expression" priority="577" dxfId="2" stopIfTrue="1">
      <formula>$X$5=2</formula>
    </cfRule>
  </conditionalFormatting>
  <conditionalFormatting sqref="P32 W32">
    <cfRule type="expression" priority="576" dxfId="2" stopIfTrue="1">
      <formula>$X$5=3</formula>
    </cfRule>
  </conditionalFormatting>
  <conditionalFormatting sqref="N33 U33">
    <cfRule type="expression" priority="575" dxfId="2" stopIfTrue="1">
      <formula>$X$6=1</formula>
    </cfRule>
  </conditionalFormatting>
  <conditionalFormatting sqref="O33 V33">
    <cfRule type="expression" priority="574" dxfId="2" stopIfTrue="1">
      <formula>$X$6=2</formula>
    </cfRule>
  </conditionalFormatting>
  <conditionalFormatting sqref="P33 W33">
    <cfRule type="expression" priority="573" dxfId="2" stopIfTrue="1">
      <formula>$X$6=3</formula>
    </cfRule>
  </conditionalFormatting>
  <conditionalFormatting sqref="N34 U34">
    <cfRule type="expression" priority="572" dxfId="2" stopIfTrue="1">
      <formula>$X$7=1</formula>
    </cfRule>
  </conditionalFormatting>
  <conditionalFormatting sqref="O34 V34">
    <cfRule type="expression" priority="571" dxfId="2" stopIfTrue="1">
      <formula>$X$7=2</formula>
    </cfRule>
  </conditionalFormatting>
  <conditionalFormatting sqref="P34 W34">
    <cfRule type="expression" priority="570" dxfId="2" stopIfTrue="1">
      <formula>$X$7=3</formula>
    </cfRule>
  </conditionalFormatting>
  <conditionalFormatting sqref="N36 U36">
    <cfRule type="expression" priority="569" dxfId="2" stopIfTrue="1">
      <formula>$X$9=1</formula>
    </cfRule>
  </conditionalFormatting>
  <conditionalFormatting sqref="O36 V36">
    <cfRule type="expression" priority="568" dxfId="2" stopIfTrue="1">
      <formula>$X$9=2</formula>
    </cfRule>
  </conditionalFormatting>
  <conditionalFormatting sqref="P36 W36">
    <cfRule type="expression" priority="567" dxfId="2" stopIfTrue="1">
      <formula>$X$9=3</formula>
    </cfRule>
  </conditionalFormatting>
  <conditionalFormatting sqref="N37 U37">
    <cfRule type="expression" priority="566" dxfId="2" stopIfTrue="1">
      <formula>$X$10=1</formula>
    </cfRule>
  </conditionalFormatting>
  <conditionalFormatting sqref="O37 V37">
    <cfRule type="expression" priority="565" dxfId="2" stopIfTrue="1">
      <formula>$X$10=2</formula>
    </cfRule>
  </conditionalFormatting>
  <conditionalFormatting sqref="P37 W37">
    <cfRule type="expression" priority="564" dxfId="2" stopIfTrue="1">
      <formula>$X$10=3</formula>
    </cfRule>
  </conditionalFormatting>
  <conditionalFormatting sqref="N38 U38">
    <cfRule type="expression" priority="563" dxfId="2" stopIfTrue="1">
      <formula>$X$11=1</formula>
    </cfRule>
  </conditionalFormatting>
  <conditionalFormatting sqref="O38 V38">
    <cfRule type="expression" priority="562" dxfId="2" stopIfTrue="1">
      <formula>$X$11=2</formula>
    </cfRule>
  </conditionalFormatting>
  <conditionalFormatting sqref="P38 W38">
    <cfRule type="expression" priority="561" dxfId="2" stopIfTrue="1">
      <formula>$X$11=3</formula>
    </cfRule>
  </conditionalFormatting>
  <conditionalFormatting sqref="N41 U41">
    <cfRule type="expression" priority="560" dxfId="2" stopIfTrue="1">
      <formula>$X$5=1</formula>
    </cfRule>
  </conditionalFormatting>
  <conditionalFormatting sqref="O41 V41">
    <cfRule type="expression" priority="559" dxfId="2" stopIfTrue="1">
      <formula>$X$5=2</formula>
    </cfRule>
  </conditionalFormatting>
  <conditionalFormatting sqref="P41 W41">
    <cfRule type="expression" priority="558" dxfId="2" stopIfTrue="1">
      <formula>$X$5=3</formula>
    </cfRule>
  </conditionalFormatting>
  <conditionalFormatting sqref="N42 U42">
    <cfRule type="expression" priority="557" dxfId="2" stopIfTrue="1">
      <formula>$X$6=1</formula>
    </cfRule>
  </conditionalFormatting>
  <conditionalFormatting sqref="O42 V42">
    <cfRule type="expression" priority="556" dxfId="2" stopIfTrue="1">
      <formula>$X$6=2</formula>
    </cfRule>
  </conditionalFormatting>
  <conditionalFormatting sqref="P42 W42">
    <cfRule type="expression" priority="555" dxfId="2" stopIfTrue="1">
      <formula>$X$6=3</formula>
    </cfRule>
  </conditionalFormatting>
  <conditionalFormatting sqref="N43 U43">
    <cfRule type="expression" priority="554" dxfId="2" stopIfTrue="1">
      <formula>$X$7=1</formula>
    </cfRule>
  </conditionalFormatting>
  <conditionalFormatting sqref="O43 V43">
    <cfRule type="expression" priority="553" dxfId="2" stopIfTrue="1">
      <formula>$X$7=2</formula>
    </cfRule>
  </conditionalFormatting>
  <conditionalFormatting sqref="P43 W43">
    <cfRule type="expression" priority="552" dxfId="2" stopIfTrue="1">
      <formula>$X$7=3</formula>
    </cfRule>
  </conditionalFormatting>
  <conditionalFormatting sqref="N45 U45">
    <cfRule type="expression" priority="551" dxfId="2" stopIfTrue="1">
      <formula>$X$9=1</formula>
    </cfRule>
  </conditionalFormatting>
  <conditionalFormatting sqref="O45 V45">
    <cfRule type="expression" priority="550" dxfId="2" stopIfTrue="1">
      <formula>$X$9=2</formula>
    </cfRule>
  </conditionalFormatting>
  <conditionalFormatting sqref="P45 W45">
    <cfRule type="expression" priority="549" dxfId="2" stopIfTrue="1">
      <formula>$X$9=3</formula>
    </cfRule>
  </conditionalFormatting>
  <conditionalFormatting sqref="N46 U46">
    <cfRule type="expression" priority="548" dxfId="2" stopIfTrue="1">
      <formula>$X$10=1</formula>
    </cfRule>
  </conditionalFormatting>
  <conditionalFormatting sqref="O46 V46">
    <cfRule type="expression" priority="547" dxfId="2" stopIfTrue="1">
      <formula>$X$10=2</formula>
    </cfRule>
  </conditionalFormatting>
  <conditionalFormatting sqref="P46 W46">
    <cfRule type="expression" priority="546" dxfId="2" stopIfTrue="1">
      <formula>$X$10=3</formula>
    </cfRule>
  </conditionalFormatting>
  <conditionalFormatting sqref="N47 U47">
    <cfRule type="expression" priority="545" dxfId="2" stopIfTrue="1">
      <formula>$X$11=1</formula>
    </cfRule>
  </conditionalFormatting>
  <conditionalFormatting sqref="O47 V47">
    <cfRule type="expression" priority="544" dxfId="2" stopIfTrue="1">
      <formula>$X$11=2</formula>
    </cfRule>
  </conditionalFormatting>
  <conditionalFormatting sqref="P47 W47">
    <cfRule type="expression" priority="543" dxfId="2" stopIfTrue="1">
      <formula>$X$11=3</formula>
    </cfRule>
  </conditionalFormatting>
  <conditionalFormatting sqref="N50 U50">
    <cfRule type="expression" priority="542" dxfId="2" stopIfTrue="1">
      <formula>$X$5=1</formula>
    </cfRule>
  </conditionalFormatting>
  <conditionalFormatting sqref="O50 V50">
    <cfRule type="expression" priority="541" dxfId="2" stopIfTrue="1">
      <formula>$X$5=2</formula>
    </cfRule>
  </conditionalFormatting>
  <conditionalFormatting sqref="P50 W50">
    <cfRule type="expression" priority="540" dxfId="2" stopIfTrue="1">
      <formula>$X$5=3</formula>
    </cfRule>
  </conditionalFormatting>
  <conditionalFormatting sqref="N51 U51">
    <cfRule type="expression" priority="539" dxfId="2" stopIfTrue="1">
      <formula>$X$6=1</formula>
    </cfRule>
  </conditionalFormatting>
  <conditionalFormatting sqref="O51 V51">
    <cfRule type="expression" priority="538" dxfId="2" stopIfTrue="1">
      <formula>$X$6=2</formula>
    </cfRule>
  </conditionalFormatting>
  <conditionalFormatting sqref="P51 W51">
    <cfRule type="expression" priority="537" dxfId="2" stopIfTrue="1">
      <formula>$X$6=3</formula>
    </cfRule>
  </conditionalFormatting>
  <conditionalFormatting sqref="N52 U52">
    <cfRule type="expression" priority="536" dxfId="2" stopIfTrue="1">
      <formula>$X$7=1</formula>
    </cfRule>
  </conditionalFormatting>
  <conditionalFormatting sqref="O52 V52">
    <cfRule type="expression" priority="535" dxfId="2" stopIfTrue="1">
      <formula>$X$7=2</formula>
    </cfRule>
  </conditionalFormatting>
  <conditionalFormatting sqref="P52 W52">
    <cfRule type="expression" priority="534" dxfId="2" stopIfTrue="1">
      <formula>$X$7=3</formula>
    </cfRule>
  </conditionalFormatting>
  <conditionalFormatting sqref="N54 U54">
    <cfRule type="expression" priority="533" dxfId="2" stopIfTrue="1">
      <formula>$X$9=1</formula>
    </cfRule>
  </conditionalFormatting>
  <conditionalFormatting sqref="O54 V54">
    <cfRule type="expression" priority="532" dxfId="2" stopIfTrue="1">
      <formula>$X$9=2</formula>
    </cfRule>
  </conditionalFormatting>
  <conditionalFormatting sqref="P54 W54">
    <cfRule type="expression" priority="531" dxfId="2" stopIfTrue="1">
      <formula>$X$9=3</formula>
    </cfRule>
  </conditionalFormatting>
  <conditionalFormatting sqref="N55 U55">
    <cfRule type="expression" priority="530" dxfId="2" stopIfTrue="1">
      <formula>$X$10=1</formula>
    </cfRule>
  </conditionalFormatting>
  <conditionalFormatting sqref="O55 V55">
    <cfRule type="expression" priority="529" dxfId="2" stopIfTrue="1">
      <formula>$X$10=2</formula>
    </cfRule>
  </conditionalFormatting>
  <conditionalFormatting sqref="P55 W55">
    <cfRule type="expression" priority="528" dxfId="2" stopIfTrue="1">
      <formula>$X$10=3</formula>
    </cfRule>
  </conditionalFormatting>
  <conditionalFormatting sqref="N56 U56">
    <cfRule type="expression" priority="527" dxfId="2" stopIfTrue="1">
      <formula>$X$11=1</formula>
    </cfRule>
  </conditionalFormatting>
  <conditionalFormatting sqref="O56 V56">
    <cfRule type="expression" priority="526" dxfId="2" stopIfTrue="1">
      <formula>$X$11=2</formula>
    </cfRule>
  </conditionalFormatting>
  <conditionalFormatting sqref="P56 W56">
    <cfRule type="expression" priority="525" dxfId="2" stopIfTrue="1">
      <formula>$X$11=3</formula>
    </cfRule>
  </conditionalFormatting>
  <conditionalFormatting sqref="U14 U23 U32">
    <cfRule type="expression" priority="524" dxfId="2" stopIfTrue="1">
      <formula>$X$5=1</formula>
    </cfRule>
  </conditionalFormatting>
  <conditionalFormatting sqref="V14 V23 V32">
    <cfRule type="expression" priority="523" dxfId="2" stopIfTrue="1">
      <formula>$X$5=2</formula>
    </cfRule>
  </conditionalFormatting>
  <conditionalFormatting sqref="W14 W23 W32">
    <cfRule type="expression" priority="522" dxfId="2" stopIfTrue="1">
      <formula>$X$5=3</formula>
    </cfRule>
  </conditionalFormatting>
  <conditionalFormatting sqref="U15 U24 U33">
    <cfRule type="expression" priority="521" dxfId="2" stopIfTrue="1">
      <formula>$X$6=1</formula>
    </cfRule>
  </conditionalFormatting>
  <conditionalFormatting sqref="V15 V24 V33">
    <cfRule type="expression" priority="520" dxfId="2" stopIfTrue="1">
      <formula>$X$6=2</formula>
    </cfRule>
  </conditionalFormatting>
  <conditionalFormatting sqref="W15 W24 W33">
    <cfRule type="expression" priority="519" dxfId="2" stopIfTrue="1">
      <formula>$X$6=3</formula>
    </cfRule>
  </conditionalFormatting>
  <conditionalFormatting sqref="U16 U25 U34">
    <cfRule type="expression" priority="518" dxfId="2" stopIfTrue="1">
      <formula>$X$7=1</formula>
    </cfRule>
  </conditionalFormatting>
  <conditionalFormatting sqref="V16 V25 V34">
    <cfRule type="expression" priority="517" dxfId="2" stopIfTrue="1">
      <formula>$X$7=2</formula>
    </cfRule>
  </conditionalFormatting>
  <conditionalFormatting sqref="W16 W25 W34">
    <cfRule type="expression" priority="516" dxfId="2" stopIfTrue="1">
      <formula>$X$7=3</formula>
    </cfRule>
  </conditionalFormatting>
  <conditionalFormatting sqref="U18 U27 U36">
    <cfRule type="expression" priority="515" dxfId="2" stopIfTrue="1">
      <formula>$X$9=1</formula>
    </cfRule>
  </conditionalFormatting>
  <conditionalFormatting sqref="V18 V27 V36">
    <cfRule type="expression" priority="514" dxfId="2" stopIfTrue="1">
      <formula>$X$9=2</formula>
    </cfRule>
  </conditionalFormatting>
  <conditionalFormatting sqref="W18 W27 W36">
    <cfRule type="expression" priority="513" dxfId="2" stopIfTrue="1">
      <formula>$X$9=3</formula>
    </cfRule>
  </conditionalFormatting>
  <conditionalFormatting sqref="U19 U28 U37">
    <cfRule type="expression" priority="512" dxfId="2" stopIfTrue="1">
      <formula>$X$10=1</formula>
    </cfRule>
  </conditionalFormatting>
  <conditionalFormatting sqref="V19 V28 V37">
    <cfRule type="expression" priority="511" dxfId="2" stopIfTrue="1">
      <formula>$X$10=2</formula>
    </cfRule>
  </conditionalFormatting>
  <conditionalFormatting sqref="W19 W28 W37">
    <cfRule type="expression" priority="510" dxfId="2" stopIfTrue="1">
      <formula>$X$10=3</formula>
    </cfRule>
  </conditionalFormatting>
  <conditionalFormatting sqref="U20 U29 U38">
    <cfRule type="expression" priority="509" dxfId="2" stopIfTrue="1">
      <formula>$X$11=1</formula>
    </cfRule>
  </conditionalFormatting>
  <conditionalFormatting sqref="V20 V29 V38">
    <cfRule type="expression" priority="508" dxfId="2" stopIfTrue="1">
      <formula>$X$11=2</formula>
    </cfRule>
  </conditionalFormatting>
  <conditionalFormatting sqref="W20 W29 W38">
    <cfRule type="expression" priority="507" dxfId="2" stopIfTrue="1">
      <formula>$X$11=3</formula>
    </cfRule>
  </conditionalFormatting>
  <conditionalFormatting sqref="N14 N23 N32">
    <cfRule type="expression" priority="506" dxfId="2" stopIfTrue="1">
      <formula>$X$5=1</formula>
    </cfRule>
  </conditionalFormatting>
  <conditionalFormatting sqref="O14 O23 O32">
    <cfRule type="expression" priority="505" dxfId="2" stopIfTrue="1">
      <formula>$X$5=2</formula>
    </cfRule>
  </conditionalFormatting>
  <conditionalFormatting sqref="P14 P23 P32">
    <cfRule type="expression" priority="504" dxfId="2" stopIfTrue="1">
      <formula>$X$5=3</formula>
    </cfRule>
  </conditionalFormatting>
  <conditionalFormatting sqref="N15 N24 N33">
    <cfRule type="expression" priority="503" dxfId="2" stopIfTrue="1">
      <formula>$X$6=1</formula>
    </cfRule>
  </conditionalFormatting>
  <conditionalFormatting sqref="O15 O24 O33">
    <cfRule type="expression" priority="502" dxfId="2" stopIfTrue="1">
      <formula>$X$6=2</formula>
    </cfRule>
  </conditionalFormatting>
  <conditionalFormatting sqref="P15 P24 P33">
    <cfRule type="expression" priority="501" dxfId="2" stopIfTrue="1">
      <formula>$X$6=3</formula>
    </cfRule>
  </conditionalFormatting>
  <conditionalFormatting sqref="N16 N25 N34">
    <cfRule type="expression" priority="500" dxfId="2" stopIfTrue="1">
      <formula>$X$7=1</formula>
    </cfRule>
  </conditionalFormatting>
  <conditionalFormatting sqref="O16 O25 O34">
    <cfRule type="expression" priority="499" dxfId="2" stopIfTrue="1">
      <formula>$X$7=2</formula>
    </cfRule>
  </conditionalFormatting>
  <conditionalFormatting sqref="P16 P25 P34">
    <cfRule type="expression" priority="498" dxfId="2" stopIfTrue="1">
      <formula>$X$7=3</formula>
    </cfRule>
  </conditionalFormatting>
  <conditionalFormatting sqref="N18 N27 N36">
    <cfRule type="expression" priority="497" dxfId="2" stopIfTrue="1">
      <formula>$X$9=1</formula>
    </cfRule>
  </conditionalFormatting>
  <conditionalFormatting sqref="O18 O27 O36">
    <cfRule type="expression" priority="496" dxfId="2" stopIfTrue="1">
      <formula>$X$9=2</formula>
    </cfRule>
  </conditionalFormatting>
  <conditionalFormatting sqref="P18 P27 P36">
    <cfRule type="expression" priority="495" dxfId="2" stopIfTrue="1">
      <formula>$X$9=3</formula>
    </cfRule>
  </conditionalFormatting>
  <conditionalFormatting sqref="N19 N28 N37">
    <cfRule type="expression" priority="494" dxfId="2" stopIfTrue="1">
      <formula>$X$10=1</formula>
    </cfRule>
  </conditionalFormatting>
  <conditionalFormatting sqref="O19 O28 O37">
    <cfRule type="expression" priority="493" dxfId="2" stopIfTrue="1">
      <formula>$X$10=2</formula>
    </cfRule>
  </conditionalFormatting>
  <conditionalFormatting sqref="P19 P28 P37">
    <cfRule type="expression" priority="492" dxfId="2" stopIfTrue="1">
      <formula>$X$10=3</formula>
    </cfRule>
  </conditionalFormatting>
  <conditionalFormatting sqref="N20 N29 N38">
    <cfRule type="expression" priority="491" dxfId="2" stopIfTrue="1">
      <formula>$X$11=1</formula>
    </cfRule>
  </conditionalFormatting>
  <conditionalFormatting sqref="O20 O29 O38">
    <cfRule type="expression" priority="490" dxfId="2" stopIfTrue="1">
      <formula>$X$11=2</formula>
    </cfRule>
  </conditionalFormatting>
  <conditionalFormatting sqref="P20 P29 P38">
    <cfRule type="expression" priority="489" dxfId="2" stopIfTrue="1">
      <formula>$X$11=3</formula>
    </cfRule>
  </conditionalFormatting>
  <conditionalFormatting sqref="N5 U5">
    <cfRule type="expression" priority="488" dxfId="2" stopIfTrue="1">
      <formula>$X$5=1</formula>
    </cfRule>
  </conditionalFormatting>
  <conditionalFormatting sqref="O5 V5">
    <cfRule type="expression" priority="487" dxfId="2" stopIfTrue="1">
      <formula>$X$5=2</formula>
    </cfRule>
  </conditionalFormatting>
  <conditionalFormatting sqref="P5 W5">
    <cfRule type="expression" priority="486" dxfId="2" stopIfTrue="1">
      <formula>$X$5=3</formula>
    </cfRule>
  </conditionalFormatting>
  <conditionalFormatting sqref="N6 U6">
    <cfRule type="expression" priority="485" dxfId="2" stopIfTrue="1">
      <formula>$X$6=1</formula>
    </cfRule>
  </conditionalFormatting>
  <conditionalFormatting sqref="O6 V6">
    <cfRule type="expression" priority="484" dxfId="2" stopIfTrue="1">
      <formula>$X$6=2</formula>
    </cfRule>
  </conditionalFormatting>
  <conditionalFormatting sqref="P6 W6">
    <cfRule type="expression" priority="483" dxfId="2" stopIfTrue="1">
      <formula>$X$6=3</formula>
    </cfRule>
  </conditionalFormatting>
  <conditionalFormatting sqref="N7 U7">
    <cfRule type="expression" priority="482" dxfId="2" stopIfTrue="1">
      <formula>$X$7=1</formula>
    </cfRule>
  </conditionalFormatting>
  <conditionalFormatting sqref="O7 V7">
    <cfRule type="expression" priority="481" dxfId="2" stopIfTrue="1">
      <formula>$X$7=2</formula>
    </cfRule>
  </conditionalFormatting>
  <conditionalFormatting sqref="P7 W7">
    <cfRule type="expression" priority="480" dxfId="2" stopIfTrue="1">
      <formula>$X$7=3</formula>
    </cfRule>
  </conditionalFormatting>
  <conditionalFormatting sqref="N9 U9">
    <cfRule type="expression" priority="479" dxfId="2" stopIfTrue="1">
      <formula>$X$9=1</formula>
    </cfRule>
  </conditionalFormatting>
  <conditionalFormatting sqref="O9 V9">
    <cfRule type="expression" priority="478" dxfId="2" stopIfTrue="1">
      <formula>$X$9=2</formula>
    </cfRule>
  </conditionalFormatting>
  <conditionalFormatting sqref="P9 W9">
    <cfRule type="expression" priority="477" dxfId="2" stopIfTrue="1">
      <formula>$X$9=3</formula>
    </cfRule>
  </conditionalFormatting>
  <conditionalFormatting sqref="N10 U10">
    <cfRule type="expression" priority="476" dxfId="2" stopIfTrue="1">
      <formula>$X$10=1</formula>
    </cfRule>
  </conditionalFormatting>
  <conditionalFormatting sqref="O10 V10">
    <cfRule type="expression" priority="475" dxfId="2" stopIfTrue="1">
      <formula>$X$10=2</formula>
    </cfRule>
  </conditionalFormatting>
  <conditionalFormatting sqref="P10 W10">
    <cfRule type="expression" priority="474" dxfId="2" stopIfTrue="1">
      <formula>$X$10=3</formula>
    </cfRule>
  </conditionalFormatting>
  <conditionalFormatting sqref="N11 U11">
    <cfRule type="expression" priority="473" dxfId="2" stopIfTrue="1">
      <formula>$X$11=1</formula>
    </cfRule>
  </conditionalFormatting>
  <conditionalFormatting sqref="O11 V11">
    <cfRule type="expression" priority="472" dxfId="2" stopIfTrue="1">
      <formula>$X$11=2</formula>
    </cfRule>
  </conditionalFormatting>
  <conditionalFormatting sqref="P11 W11">
    <cfRule type="expression" priority="471" dxfId="2" stopIfTrue="1">
      <formula>$X$11=3</formula>
    </cfRule>
  </conditionalFormatting>
  <conditionalFormatting sqref="N14 U14">
    <cfRule type="expression" priority="470" dxfId="2" stopIfTrue="1">
      <formula>$X$5=1</formula>
    </cfRule>
  </conditionalFormatting>
  <conditionalFormatting sqref="O14 V14">
    <cfRule type="expression" priority="469" dxfId="2" stopIfTrue="1">
      <formula>$X$5=2</formula>
    </cfRule>
  </conditionalFormatting>
  <conditionalFormatting sqref="P14 W14">
    <cfRule type="expression" priority="468" dxfId="2" stopIfTrue="1">
      <formula>$X$5=3</formula>
    </cfRule>
  </conditionalFormatting>
  <conditionalFormatting sqref="N15 U15">
    <cfRule type="expression" priority="467" dxfId="2" stopIfTrue="1">
      <formula>$X$6=1</formula>
    </cfRule>
  </conditionalFormatting>
  <conditionalFormatting sqref="O15 V15">
    <cfRule type="expression" priority="466" dxfId="2" stopIfTrue="1">
      <formula>$X$6=2</formula>
    </cfRule>
  </conditionalFormatting>
  <conditionalFormatting sqref="P15 W15">
    <cfRule type="expression" priority="465" dxfId="2" stopIfTrue="1">
      <formula>$X$6=3</formula>
    </cfRule>
  </conditionalFormatting>
  <conditionalFormatting sqref="N16 U16">
    <cfRule type="expression" priority="464" dxfId="2" stopIfTrue="1">
      <formula>$X$7=1</formula>
    </cfRule>
  </conditionalFormatting>
  <conditionalFormatting sqref="O16 V16">
    <cfRule type="expression" priority="463" dxfId="2" stopIfTrue="1">
      <formula>$X$7=2</formula>
    </cfRule>
  </conditionalFormatting>
  <conditionalFormatting sqref="P16 W16">
    <cfRule type="expression" priority="462" dxfId="2" stopIfTrue="1">
      <formula>$X$7=3</formula>
    </cfRule>
  </conditionalFormatting>
  <conditionalFormatting sqref="N18 U18">
    <cfRule type="expression" priority="461" dxfId="2" stopIfTrue="1">
      <formula>$X$9=1</formula>
    </cfRule>
  </conditionalFormatting>
  <conditionalFormatting sqref="O18 V18">
    <cfRule type="expression" priority="460" dxfId="2" stopIfTrue="1">
      <formula>$X$9=2</formula>
    </cfRule>
  </conditionalFormatting>
  <conditionalFormatting sqref="P18 W18">
    <cfRule type="expression" priority="459" dxfId="2" stopIfTrue="1">
      <formula>$X$9=3</formula>
    </cfRule>
  </conditionalFormatting>
  <conditionalFormatting sqref="N19 U19">
    <cfRule type="expression" priority="458" dxfId="2" stopIfTrue="1">
      <formula>$X$10=1</formula>
    </cfRule>
  </conditionalFormatting>
  <conditionalFormatting sqref="O19 V19">
    <cfRule type="expression" priority="457" dxfId="2" stopIfTrue="1">
      <formula>$X$10=2</formula>
    </cfRule>
  </conditionalFormatting>
  <conditionalFormatting sqref="P19 W19">
    <cfRule type="expression" priority="456" dxfId="2" stopIfTrue="1">
      <formula>$X$10=3</formula>
    </cfRule>
  </conditionalFormatting>
  <conditionalFormatting sqref="N20 U20">
    <cfRule type="expression" priority="455" dxfId="2" stopIfTrue="1">
      <formula>$X$11=1</formula>
    </cfRule>
  </conditionalFormatting>
  <conditionalFormatting sqref="O20 V20">
    <cfRule type="expression" priority="454" dxfId="2" stopIfTrue="1">
      <formula>$X$11=2</formula>
    </cfRule>
  </conditionalFormatting>
  <conditionalFormatting sqref="P20 W20">
    <cfRule type="expression" priority="453" dxfId="2" stopIfTrue="1">
      <formula>$X$11=3</formula>
    </cfRule>
  </conditionalFormatting>
  <conditionalFormatting sqref="N23 U23">
    <cfRule type="expression" priority="452" dxfId="2" stopIfTrue="1">
      <formula>$X$5=1</formula>
    </cfRule>
  </conditionalFormatting>
  <conditionalFormatting sqref="O23 V23">
    <cfRule type="expression" priority="451" dxfId="2" stopIfTrue="1">
      <formula>$X$5=2</formula>
    </cfRule>
  </conditionalFormatting>
  <conditionalFormatting sqref="P23 W23">
    <cfRule type="expression" priority="450" dxfId="2" stopIfTrue="1">
      <formula>$X$5=3</formula>
    </cfRule>
  </conditionalFormatting>
  <conditionalFormatting sqref="N24 U24">
    <cfRule type="expression" priority="449" dxfId="2" stopIfTrue="1">
      <formula>$X$6=1</formula>
    </cfRule>
  </conditionalFormatting>
  <conditionalFormatting sqref="O24 V24">
    <cfRule type="expression" priority="448" dxfId="2" stopIfTrue="1">
      <formula>$X$6=2</formula>
    </cfRule>
  </conditionalFormatting>
  <conditionalFormatting sqref="P24 W24">
    <cfRule type="expression" priority="447" dxfId="2" stopIfTrue="1">
      <formula>$X$6=3</formula>
    </cfRule>
  </conditionalFormatting>
  <conditionalFormatting sqref="N25 U25">
    <cfRule type="expression" priority="446" dxfId="2" stopIfTrue="1">
      <formula>$X$7=1</formula>
    </cfRule>
  </conditionalFormatting>
  <conditionalFormatting sqref="O25 V25">
    <cfRule type="expression" priority="445" dxfId="2" stopIfTrue="1">
      <formula>$X$7=2</formula>
    </cfRule>
  </conditionalFormatting>
  <conditionalFormatting sqref="P25 W25">
    <cfRule type="expression" priority="444" dxfId="2" stopIfTrue="1">
      <formula>$X$7=3</formula>
    </cfRule>
  </conditionalFormatting>
  <conditionalFormatting sqref="N27 U27">
    <cfRule type="expression" priority="443" dxfId="2" stopIfTrue="1">
      <formula>$X$9=1</formula>
    </cfRule>
  </conditionalFormatting>
  <conditionalFormatting sqref="O27 V27">
    <cfRule type="expression" priority="442" dxfId="2" stopIfTrue="1">
      <formula>$X$9=2</formula>
    </cfRule>
  </conditionalFormatting>
  <conditionalFormatting sqref="P27 W27">
    <cfRule type="expression" priority="441" dxfId="2" stopIfTrue="1">
      <formula>$X$9=3</formula>
    </cfRule>
  </conditionalFormatting>
  <conditionalFormatting sqref="N28 U28">
    <cfRule type="expression" priority="440" dxfId="2" stopIfTrue="1">
      <formula>$X$10=1</formula>
    </cfRule>
  </conditionalFormatting>
  <conditionalFormatting sqref="O28 V28">
    <cfRule type="expression" priority="439" dxfId="2" stopIfTrue="1">
      <formula>$X$10=2</formula>
    </cfRule>
  </conditionalFormatting>
  <conditionalFormatting sqref="P28 W28">
    <cfRule type="expression" priority="438" dxfId="2" stopIfTrue="1">
      <formula>$X$10=3</formula>
    </cfRule>
  </conditionalFormatting>
  <conditionalFormatting sqref="N29 U29">
    <cfRule type="expression" priority="437" dxfId="2" stopIfTrue="1">
      <formula>$X$11=1</formula>
    </cfRule>
  </conditionalFormatting>
  <conditionalFormatting sqref="O29 V29">
    <cfRule type="expression" priority="436" dxfId="2" stopIfTrue="1">
      <formula>$X$11=2</formula>
    </cfRule>
  </conditionalFormatting>
  <conditionalFormatting sqref="P29 W29">
    <cfRule type="expression" priority="435" dxfId="2" stopIfTrue="1">
      <formula>$X$11=3</formula>
    </cfRule>
  </conditionalFormatting>
  <conditionalFormatting sqref="N32 U32">
    <cfRule type="expression" priority="434" dxfId="2" stopIfTrue="1">
      <formula>$X$5=1</formula>
    </cfRule>
  </conditionalFormatting>
  <conditionalFormatting sqref="O32 V32">
    <cfRule type="expression" priority="433" dxfId="2" stopIfTrue="1">
      <formula>$X$5=2</formula>
    </cfRule>
  </conditionalFormatting>
  <conditionalFormatting sqref="P32 W32">
    <cfRule type="expression" priority="432" dxfId="2" stopIfTrue="1">
      <formula>$X$5=3</formula>
    </cfRule>
  </conditionalFormatting>
  <conditionalFormatting sqref="N33 U33">
    <cfRule type="expression" priority="431" dxfId="2" stopIfTrue="1">
      <formula>$X$6=1</formula>
    </cfRule>
  </conditionalFormatting>
  <conditionalFormatting sqref="O33 V33">
    <cfRule type="expression" priority="430" dxfId="2" stopIfTrue="1">
      <formula>$X$6=2</formula>
    </cfRule>
  </conditionalFormatting>
  <conditionalFormatting sqref="P33 W33">
    <cfRule type="expression" priority="429" dxfId="2" stopIfTrue="1">
      <formula>$X$6=3</formula>
    </cfRule>
  </conditionalFormatting>
  <conditionalFormatting sqref="N34 U34">
    <cfRule type="expression" priority="428" dxfId="2" stopIfTrue="1">
      <formula>$X$7=1</formula>
    </cfRule>
  </conditionalFormatting>
  <conditionalFormatting sqref="O34 V34">
    <cfRule type="expression" priority="427" dxfId="2" stopIfTrue="1">
      <formula>$X$7=2</formula>
    </cfRule>
  </conditionalFormatting>
  <conditionalFormatting sqref="P34 W34">
    <cfRule type="expression" priority="426" dxfId="2" stopIfTrue="1">
      <formula>$X$7=3</formula>
    </cfRule>
  </conditionalFormatting>
  <conditionalFormatting sqref="N36 U36">
    <cfRule type="expression" priority="425" dxfId="2" stopIfTrue="1">
      <formula>$X$9=1</formula>
    </cfRule>
  </conditionalFormatting>
  <conditionalFormatting sqref="O36 V36">
    <cfRule type="expression" priority="424" dxfId="2" stopIfTrue="1">
      <formula>$X$9=2</formula>
    </cfRule>
  </conditionalFormatting>
  <conditionalFormatting sqref="P36 W36">
    <cfRule type="expression" priority="423" dxfId="2" stopIfTrue="1">
      <formula>$X$9=3</formula>
    </cfRule>
  </conditionalFormatting>
  <conditionalFormatting sqref="N37 U37">
    <cfRule type="expression" priority="422" dxfId="2" stopIfTrue="1">
      <formula>$X$10=1</formula>
    </cfRule>
  </conditionalFormatting>
  <conditionalFormatting sqref="O37 V37">
    <cfRule type="expression" priority="421" dxfId="2" stopIfTrue="1">
      <formula>$X$10=2</formula>
    </cfRule>
  </conditionalFormatting>
  <conditionalFormatting sqref="P37 W37">
    <cfRule type="expression" priority="420" dxfId="2" stopIfTrue="1">
      <formula>$X$10=3</formula>
    </cfRule>
  </conditionalFormatting>
  <conditionalFormatting sqref="N38 U38">
    <cfRule type="expression" priority="419" dxfId="2" stopIfTrue="1">
      <formula>$X$11=1</formula>
    </cfRule>
  </conditionalFormatting>
  <conditionalFormatting sqref="O38 V38">
    <cfRule type="expression" priority="418" dxfId="2" stopIfTrue="1">
      <formula>$X$11=2</formula>
    </cfRule>
  </conditionalFormatting>
  <conditionalFormatting sqref="P38 W38">
    <cfRule type="expression" priority="417" dxfId="2" stopIfTrue="1">
      <formula>$X$11=3</formula>
    </cfRule>
  </conditionalFormatting>
  <conditionalFormatting sqref="N41 U41">
    <cfRule type="expression" priority="416" dxfId="2" stopIfTrue="1">
      <formula>$X$5=1</formula>
    </cfRule>
  </conditionalFormatting>
  <conditionalFormatting sqref="O41 V41">
    <cfRule type="expression" priority="415" dxfId="2" stopIfTrue="1">
      <formula>$X$5=2</formula>
    </cfRule>
  </conditionalFormatting>
  <conditionalFormatting sqref="P41 W41">
    <cfRule type="expression" priority="414" dxfId="2" stopIfTrue="1">
      <formula>$X$5=3</formula>
    </cfRule>
  </conditionalFormatting>
  <conditionalFormatting sqref="N42 U42">
    <cfRule type="expression" priority="413" dxfId="2" stopIfTrue="1">
      <formula>$X$6=1</formula>
    </cfRule>
  </conditionalFormatting>
  <conditionalFormatting sqref="O42 V42">
    <cfRule type="expression" priority="412" dxfId="2" stopIfTrue="1">
      <formula>$X$6=2</formula>
    </cfRule>
  </conditionalFormatting>
  <conditionalFormatting sqref="P42 W42">
    <cfRule type="expression" priority="411" dxfId="2" stopIfTrue="1">
      <formula>$X$6=3</formula>
    </cfRule>
  </conditionalFormatting>
  <conditionalFormatting sqref="N43 U43">
    <cfRule type="expression" priority="410" dxfId="2" stopIfTrue="1">
      <formula>$X$7=1</formula>
    </cfRule>
  </conditionalFormatting>
  <conditionalFormatting sqref="O43 V43">
    <cfRule type="expression" priority="409" dxfId="2" stopIfTrue="1">
      <formula>$X$7=2</formula>
    </cfRule>
  </conditionalFormatting>
  <conditionalFormatting sqref="P43 W43">
    <cfRule type="expression" priority="408" dxfId="2" stopIfTrue="1">
      <formula>$X$7=3</formula>
    </cfRule>
  </conditionalFormatting>
  <conditionalFormatting sqref="N45 U45">
    <cfRule type="expression" priority="407" dxfId="2" stopIfTrue="1">
      <formula>$X$9=1</formula>
    </cfRule>
  </conditionalFormatting>
  <conditionalFormatting sqref="O45 V45">
    <cfRule type="expression" priority="406" dxfId="2" stopIfTrue="1">
      <formula>$X$9=2</formula>
    </cfRule>
  </conditionalFormatting>
  <conditionalFormatting sqref="P45 W45">
    <cfRule type="expression" priority="405" dxfId="2" stopIfTrue="1">
      <formula>$X$9=3</formula>
    </cfRule>
  </conditionalFormatting>
  <conditionalFormatting sqref="N46 U46">
    <cfRule type="expression" priority="404" dxfId="2" stopIfTrue="1">
      <formula>$X$10=1</formula>
    </cfRule>
  </conditionalFormatting>
  <conditionalFormatting sqref="O46 V46">
    <cfRule type="expression" priority="403" dxfId="2" stopIfTrue="1">
      <formula>$X$10=2</formula>
    </cfRule>
  </conditionalFormatting>
  <conditionalFormatting sqref="P46 W46">
    <cfRule type="expression" priority="402" dxfId="2" stopIfTrue="1">
      <formula>$X$10=3</formula>
    </cfRule>
  </conditionalFormatting>
  <conditionalFormatting sqref="N47 U47">
    <cfRule type="expression" priority="401" dxfId="2" stopIfTrue="1">
      <formula>$X$11=1</formula>
    </cfRule>
  </conditionalFormatting>
  <conditionalFormatting sqref="O47 V47">
    <cfRule type="expression" priority="400" dxfId="2" stopIfTrue="1">
      <formula>$X$11=2</formula>
    </cfRule>
  </conditionalFormatting>
  <conditionalFormatting sqref="P47 W47">
    <cfRule type="expression" priority="399" dxfId="2" stopIfTrue="1">
      <formula>$X$11=3</formula>
    </cfRule>
  </conditionalFormatting>
  <conditionalFormatting sqref="N50 U50">
    <cfRule type="expression" priority="398" dxfId="2" stopIfTrue="1">
      <formula>$X$5=1</formula>
    </cfRule>
  </conditionalFormatting>
  <conditionalFormatting sqref="O50 V50">
    <cfRule type="expression" priority="397" dxfId="2" stopIfTrue="1">
      <formula>$X$5=2</formula>
    </cfRule>
  </conditionalFormatting>
  <conditionalFormatting sqref="P50 W50">
    <cfRule type="expression" priority="396" dxfId="2" stopIfTrue="1">
      <formula>$X$5=3</formula>
    </cfRule>
  </conditionalFormatting>
  <conditionalFormatting sqref="N51 U51">
    <cfRule type="expression" priority="395" dxfId="2" stopIfTrue="1">
      <formula>$X$6=1</formula>
    </cfRule>
  </conditionalFormatting>
  <conditionalFormatting sqref="O51 V51">
    <cfRule type="expression" priority="394" dxfId="2" stopIfTrue="1">
      <formula>$X$6=2</formula>
    </cfRule>
  </conditionalFormatting>
  <conditionalFormatting sqref="P51 W51">
    <cfRule type="expression" priority="393" dxfId="2" stopIfTrue="1">
      <formula>$X$6=3</formula>
    </cfRule>
  </conditionalFormatting>
  <conditionalFormatting sqref="N52 U52">
    <cfRule type="expression" priority="392" dxfId="2" stopIfTrue="1">
      <formula>$X$7=1</formula>
    </cfRule>
  </conditionalFormatting>
  <conditionalFormatting sqref="O52 V52">
    <cfRule type="expression" priority="391" dxfId="2" stopIfTrue="1">
      <formula>$X$7=2</formula>
    </cfRule>
  </conditionalFormatting>
  <conditionalFormatting sqref="P52 W52">
    <cfRule type="expression" priority="390" dxfId="2" stopIfTrue="1">
      <formula>$X$7=3</formula>
    </cfRule>
  </conditionalFormatting>
  <conditionalFormatting sqref="N54 U54">
    <cfRule type="expression" priority="389" dxfId="2" stopIfTrue="1">
      <formula>$X$9=1</formula>
    </cfRule>
  </conditionalFormatting>
  <conditionalFormatting sqref="O54 V54">
    <cfRule type="expression" priority="388" dxfId="2" stopIfTrue="1">
      <formula>$X$9=2</formula>
    </cfRule>
  </conditionalFormatting>
  <conditionalFormatting sqref="P54 W54">
    <cfRule type="expression" priority="387" dxfId="2" stopIfTrue="1">
      <formula>$X$9=3</formula>
    </cfRule>
  </conditionalFormatting>
  <conditionalFormatting sqref="N55 U55">
    <cfRule type="expression" priority="386" dxfId="2" stopIfTrue="1">
      <formula>$X$10=1</formula>
    </cfRule>
  </conditionalFormatting>
  <conditionalFormatting sqref="O55 V55">
    <cfRule type="expression" priority="385" dxfId="2" stopIfTrue="1">
      <formula>$X$10=2</formula>
    </cfRule>
  </conditionalFormatting>
  <conditionalFormatting sqref="P55 W55">
    <cfRule type="expression" priority="384" dxfId="2" stopIfTrue="1">
      <formula>$X$10=3</formula>
    </cfRule>
  </conditionalFormatting>
  <conditionalFormatting sqref="N56 U56">
    <cfRule type="expression" priority="383" dxfId="2" stopIfTrue="1">
      <formula>$X$11=1</formula>
    </cfRule>
  </conditionalFormatting>
  <conditionalFormatting sqref="O56 V56">
    <cfRule type="expression" priority="382" dxfId="2" stopIfTrue="1">
      <formula>$X$11=2</formula>
    </cfRule>
  </conditionalFormatting>
  <conditionalFormatting sqref="P56 W56">
    <cfRule type="expression" priority="381" dxfId="2" stopIfTrue="1">
      <formula>$X$11=3</formula>
    </cfRule>
  </conditionalFormatting>
  <conditionalFormatting sqref="U14 U23 U32">
    <cfRule type="expression" priority="380" dxfId="2" stopIfTrue="1">
      <formula>$X$5=1</formula>
    </cfRule>
  </conditionalFormatting>
  <conditionalFormatting sqref="V14 V23 V32">
    <cfRule type="expression" priority="379" dxfId="2" stopIfTrue="1">
      <formula>$X$5=2</formula>
    </cfRule>
  </conditionalFormatting>
  <conditionalFormatting sqref="W14 W23 W32">
    <cfRule type="expression" priority="378" dxfId="2" stopIfTrue="1">
      <formula>$X$5=3</formula>
    </cfRule>
  </conditionalFormatting>
  <conditionalFormatting sqref="U15 U24 U33">
    <cfRule type="expression" priority="377" dxfId="2" stopIfTrue="1">
      <formula>$X$6=1</formula>
    </cfRule>
  </conditionalFormatting>
  <conditionalFormatting sqref="V15 V24 V33">
    <cfRule type="expression" priority="376" dxfId="2" stopIfTrue="1">
      <formula>$X$6=2</formula>
    </cfRule>
  </conditionalFormatting>
  <conditionalFormatting sqref="W15 W24 W33">
    <cfRule type="expression" priority="375" dxfId="2" stopIfTrue="1">
      <formula>$X$6=3</formula>
    </cfRule>
  </conditionalFormatting>
  <conditionalFormatting sqref="U16 U25 U34">
    <cfRule type="expression" priority="374" dxfId="2" stopIfTrue="1">
      <formula>$X$7=1</formula>
    </cfRule>
  </conditionalFormatting>
  <conditionalFormatting sqref="V16 V25 V34">
    <cfRule type="expression" priority="373" dxfId="2" stopIfTrue="1">
      <formula>$X$7=2</formula>
    </cfRule>
  </conditionalFormatting>
  <conditionalFormatting sqref="W16 W25 W34">
    <cfRule type="expression" priority="372" dxfId="2" stopIfTrue="1">
      <formula>$X$7=3</formula>
    </cfRule>
  </conditionalFormatting>
  <conditionalFormatting sqref="U18 U27 U36">
    <cfRule type="expression" priority="371" dxfId="2" stopIfTrue="1">
      <formula>$X$9=1</formula>
    </cfRule>
  </conditionalFormatting>
  <conditionalFormatting sqref="V18 V27 V36">
    <cfRule type="expression" priority="370" dxfId="2" stopIfTrue="1">
      <formula>$X$9=2</formula>
    </cfRule>
  </conditionalFormatting>
  <conditionalFormatting sqref="W18 W27 W36">
    <cfRule type="expression" priority="369" dxfId="2" stopIfTrue="1">
      <formula>$X$9=3</formula>
    </cfRule>
  </conditionalFormatting>
  <conditionalFormatting sqref="U19 U28 U37">
    <cfRule type="expression" priority="368" dxfId="2" stopIfTrue="1">
      <formula>$X$10=1</formula>
    </cfRule>
  </conditionalFormatting>
  <conditionalFormatting sqref="V19 V28 V37">
    <cfRule type="expression" priority="367" dxfId="2" stopIfTrue="1">
      <formula>$X$10=2</formula>
    </cfRule>
  </conditionalFormatting>
  <conditionalFormatting sqref="W19 W28 W37">
    <cfRule type="expression" priority="366" dxfId="2" stopIfTrue="1">
      <formula>$X$10=3</formula>
    </cfRule>
  </conditionalFormatting>
  <conditionalFormatting sqref="U20 U29 U38">
    <cfRule type="expression" priority="365" dxfId="2" stopIfTrue="1">
      <formula>$X$11=1</formula>
    </cfRule>
  </conditionalFormatting>
  <conditionalFormatting sqref="V20 V29 V38">
    <cfRule type="expression" priority="364" dxfId="2" stopIfTrue="1">
      <formula>$X$11=2</formula>
    </cfRule>
  </conditionalFormatting>
  <conditionalFormatting sqref="W20 W29 W38">
    <cfRule type="expression" priority="363" dxfId="2" stopIfTrue="1">
      <formula>$X$11=3</formula>
    </cfRule>
  </conditionalFormatting>
  <conditionalFormatting sqref="N14 N23 N32">
    <cfRule type="expression" priority="362" dxfId="2" stopIfTrue="1">
      <formula>$X$5=1</formula>
    </cfRule>
  </conditionalFormatting>
  <conditionalFormatting sqref="O14 O23 O32">
    <cfRule type="expression" priority="361" dxfId="2" stopIfTrue="1">
      <formula>$X$5=2</formula>
    </cfRule>
  </conditionalFormatting>
  <conditionalFormatting sqref="P14 P23 P32">
    <cfRule type="expression" priority="360" dxfId="2" stopIfTrue="1">
      <formula>$X$5=3</formula>
    </cfRule>
  </conditionalFormatting>
  <conditionalFormatting sqref="N15 N24 N33">
    <cfRule type="expression" priority="359" dxfId="2" stopIfTrue="1">
      <formula>$X$6=1</formula>
    </cfRule>
  </conditionalFormatting>
  <conditionalFormatting sqref="O15 O24 O33">
    <cfRule type="expression" priority="358" dxfId="2" stopIfTrue="1">
      <formula>$X$6=2</formula>
    </cfRule>
  </conditionalFormatting>
  <conditionalFormatting sqref="P15 P24 P33">
    <cfRule type="expression" priority="357" dxfId="2" stopIfTrue="1">
      <formula>$X$6=3</formula>
    </cfRule>
  </conditionalFormatting>
  <conditionalFormatting sqref="N16 N25 N34">
    <cfRule type="expression" priority="356" dxfId="2" stopIfTrue="1">
      <formula>$X$7=1</formula>
    </cfRule>
  </conditionalFormatting>
  <conditionalFormatting sqref="O16 O25 O34">
    <cfRule type="expression" priority="355" dxfId="2" stopIfTrue="1">
      <formula>$X$7=2</formula>
    </cfRule>
  </conditionalFormatting>
  <conditionalFormatting sqref="P16 P25 P34">
    <cfRule type="expression" priority="354" dxfId="2" stopIfTrue="1">
      <formula>$X$7=3</formula>
    </cfRule>
  </conditionalFormatting>
  <conditionalFormatting sqref="N18 N27 N36">
    <cfRule type="expression" priority="353" dxfId="2" stopIfTrue="1">
      <formula>$X$9=1</formula>
    </cfRule>
  </conditionalFormatting>
  <conditionalFormatting sqref="O18 O27 O36">
    <cfRule type="expression" priority="352" dxfId="2" stopIfTrue="1">
      <formula>$X$9=2</formula>
    </cfRule>
  </conditionalFormatting>
  <conditionalFormatting sqref="P18 P27 P36">
    <cfRule type="expression" priority="351" dxfId="2" stopIfTrue="1">
      <formula>$X$9=3</formula>
    </cfRule>
  </conditionalFormatting>
  <conditionalFormatting sqref="N19 N28 N37">
    <cfRule type="expression" priority="350" dxfId="2" stopIfTrue="1">
      <formula>$X$10=1</formula>
    </cfRule>
  </conditionalFormatting>
  <conditionalFormatting sqref="O19 O28 O37">
    <cfRule type="expression" priority="349" dxfId="2" stopIfTrue="1">
      <formula>$X$10=2</formula>
    </cfRule>
  </conditionalFormatting>
  <conditionalFormatting sqref="P19 P28 P37">
    <cfRule type="expression" priority="348" dxfId="2" stopIfTrue="1">
      <formula>$X$10=3</formula>
    </cfRule>
  </conditionalFormatting>
  <conditionalFormatting sqref="N20 N29 N38">
    <cfRule type="expression" priority="347" dxfId="2" stopIfTrue="1">
      <formula>$X$11=1</formula>
    </cfRule>
  </conditionalFormatting>
  <conditionalFormatting sqref="O20 O29 O38">
    <cfRule type="expression" priority="346" dxfId="2" stopIfTrue="1">
      <formula>$X$11=2</formula>
    </cfRule>
  </conditionalFormatting>
  <conditionalFormatting sqref="P20 P29 P38">
    <cfRule type="expression" priority="345" dxfId="2" stopIfTrue="1">
      <formula>$X$11=3</formula>
    </cfRule>
  </conditionalFormatting>
  <conditionalFormatting sqref="N5 U5 N41 U41 N50 U50 U14 U23 U32 N14 N23 N32">
    <cfRule type="expression" priority="344" dxfId="2" stopIfTrue="1">
      <formula>$X$5=1</formula>
    </cfRule>
  </conditionalFormatting>
  <conditionalFormatting sqref="O5 V5 O41 V41 O50 V50 V14 V23 V32 O14 O23 O32">
    <cfRule type="expression" priority="343" dxfId="2" stopIfTrue="1">
      <formula>$X$5=2</formula>
    </cfRule>
  </conditionalFormatting>
  <conditionalFormatting sqref="P5 W5 P41 W41 P50 W50 W14 W23 W32 P14 P23 P32">
    <cfRule type="expression" priority="342" dxfId="2" stopIfTrue="1">
      <formula>$X$5=3</formula>
    </cfRule>
  </conditionalFormatting>
  <conditionalFormatting sqref="N6 U6 N42 U42 N51 U51 U15 U24 U33 N15 N24 N33">
    <cfRule type="expression" priority="341" dxfId="2" stopIfTrue="1">
      <formula>$X$6=1</formula>
    </cfRule>
  </conditionalFormatting>
  <conditionalFormatting sqref="O6 V6 O42 V42 O51 V51 V15 V24 V33 O15 O24 O33">
    <cfRule type="expression" priority="340" dxfId="2" stopIfTrue="1">
      <formula>$X$6=2</formula>
    </cfRule>
  </conditionalFormatting>
  <conditionalFormatting sqref="P6 W6 P42 W42 P51 W51 W15 W24 W33 P15 P24 P33">
    <cfRule type="expression" priority="339" dxfId="2" stopIfTrue="1">
      <formula>$X$6=3</formula>
    </cfRule>
  </conditionalFormatting>
  <conditionalFormatting sqref="N7 U7 N43 U43 N52 U52 U16 U25 U34 N16 N25 N34">
    <cfRule type="expression" priority="338" dxfId="2" stopIfTrue="1">
      <formula>$X$7=1</formula>
    </cfRule>
  </conditionalFormatting>
  <conditionalFormatting sqref="O7 V7 O43 V43 O52 V52 V16 V25 V34 O16 O25 O34">
    <cfRule type="expression" priority="337" dxfId="2" stopIfTrue="1">
      <formula>$X$7=2</formula>
    </cfRule>
  </conditionalFormatting>
  <conditionalFormatting sqref="P7 W7 P43 W43 P52 W52 W16 W25 W34 P16 P25 P34">
    <cfRule type="expression" priority="336" dxfId="2" stopIfTrue="1">
      <formula>$X$7=3</formula>
    </cfRule>
  </conditionalFormatting>
  <conditionalFormatting sqref="N9 U9 N45 U45 N54 U54 U18 U27 U36 N18 N27 N36">
    <cfRule type="expression" priority="335" dxfId="2" stopIfTrue="1">
      <formula>$X$9=1</formula>
    </cfRule>
  </conditionalFormatting>
  <conditionalFormatting sqref="O9 V9 O45 V45 O54 V54 V18 V27 V36 O18 O27 O36">
    <cfRule type="expression" priority="334" dxfId="2" stopIfTrue="1">
      <formula>$X$9=2</formula>
    </cfRule>
  </conditionalFormatting>
  <conditionalFormatting sqref="P9 W9 P45 W45 P54 W54 W18 W27 W36 P18 P27 P36">
    <cfRule type="expression" priority="333" dxfId="2" stopIfTrue="1">
      <formula>$X$9=3</formula>
    </cfRule>
  </conditionalFormatting>
  <conditionalFormatting sqref="N10 U10 N46 U46 N55 U55 U19 U28 U37 N19 N28 N37">
    <cfRule type="expression" priority="332" dxfId="2" stopIfTrue="1">
      <formula>$X$10=1</formula>
    </cfRule>
  </conditionalFormatting>
  <conditionalFormatting sqref="O10 V10 O46 V46 O55 V55 V19 V28 V37 O19 O28 O37">
    <cfRule type="expression" priority="331" dxfId="2" stopIfTrue="1">
      <formula>$X$10=2</formula>
    </cfRule>
  </conditionalFormatting>
  <conditionalFormatting sqref="P10 W10 P46 W46 P55 W55 W19 W28 W37 P19 P28 P37">
    <cfRule type="expression" priority="330" dxfId="2" stopIfTrue="1">
      <formula>$X$10=3</formula>
    </cfRule>
  </conditionalFormatting>
  <conditionalFormatting sqref="N11 U11 N47 U47 N56 U56 U20 U29 U38 N20 N29 N38">
    <cfRule type="expression" priority="329" dxfId="2" stopIfTrue="1">
      <formula>$X$11=1</formula>
    </cfRule>
  </conditionalFormatting>
  <conditionalFormatting sqref="O11 V11 O47 V47 O56 V56 V20 V29 V38 O20 O29 O38">
    <cfRule type="expression" priority="328" dxfId="2" stopIfTrue="1">
      <formula>$X$11=2</formula>
    </cfRule>
  </conditionalFormatting>
  <conditionalFormatting sqref="P11 W11 P47 W47 P56 W56 W20 W29 W38 P20 P29 P38">
    <cfRule type="expression" priority="327" dxfId="2" stopIfTrue="1">
      <formula>$X$11=3</formula>
    </cfRule>
  </conditionalFormatting>
  <conditionalFormatting sqref="AX4">
    <cfRule type="cellIs" priority="325" dxfId="1" operator="lessThan" stopIfTrue="1">
      <formula>0</formula>
    </cfRule>
    <cfRule type="cellIs" priority="326" dxfId="0" operator="greaterThan" stopIfTrue="1">
      <formula>0</formula>
    </cfRule>
  </conditionalFormatting>
  <conditionalFormatting sqref="BB4">
    <cfRule type="cellIs" priority="323" dxfId="1" operator="lessThan" stopIfTrue="1">
      <formula>0</formula>
    </cfRule>
    <cfRule type="cellIs" priority="324" dxfId="0" operator="greaterThan" stopIfTrue="1">
      <formula>0</formula>
    </cfRule>
  </conditionalFormatting>
  <conditionalFormatting sqref="AY4">
    <cfRule type="cellIs" priority="321" dxfId="1" operator="lessThan" stopIfTrue="1">
      <formula>0</formula>
    </cfRule>
    <cfRule type="cellIs" priority="322" dxfId="0" operator="greaterThan" stopIfTrue="1">
      <formula>0</formula>
    </cfRule>
  </conditionalFormatting>
  <conditionalFormatting sqref="AX5">
    <cfRule type="cellIs" priority="319" dxfId="1" operator="lessThan" stopIfTrue="1">
      <formula>0</formula>
    </cfRule>
    <cfRule type="cellIs" priority="320" dxfId="0" operator="greaterThan" stopIfTrue="1">
      <formula>0</formula>
    </cfRule>
  </conditionalFormatting>
  <conditionalFormatting sqref="AY5">
    <cfRule type="cellIs" priority="317" dxfId="1" operator="lessThan" stopIfTrue="1">
      <formula>0</formula>
    </cfRule>
    <cfRule type="cellIs" priority="318" dxfId="0" operator="greaterThan" stopIfTrue="1">
      <formula>0</formula>
    </cfRule>
  </conditionalFormatting>
  <conditionalFormatting sqref="AZ5">
    <cfRule type="cellIs" priority="315" dxfId="1" operator="lessThan" stopIfTrue="1">
      <formula>0</formula>
    </cfRule>
    <cfRule type="cellIs" priority="316" dxfId="0" operator="greaterThan" stopIfTrue="1">
      <formula>0</formula>
    </cfRule>
  </conditionalFormatting>
  <conditionalFormatting sqref="AZ4">
    <cfRule type="cellIs" priority="313" dxfId="1" operator="lessThan" stopIfTrue="1">
      <formula>0</formula>
    </cfRule>
    <cfRule type="cellIs" priority="314" dxfId="0" operator="greaterThan" stopIfTrue="1">
      <formula>0</formula>
    </cfRule>
  </conditionalFormatting>
  <conditionalFormatting sqref="AX6">
    <cfRule type="cellIs" priority="311" dxfId="1" operator="lessThan" stopIfTrue="1">
      <formula>0</formula>
    </cfRule>
    <cfRule type="cellIs" priority="312" dxfId="0" operator="greaterThan" stopIfTrue="1">
      <formula>0</formula>
    </cfRule>
  </conditionalFormatting>
  <conditionalFormatting sqref="AY6">
    <cfRule type="cellIs" priority="309" dxfId="1" operator="lessThan" stopIfTrue="1">
      <formula>0</formula>
    </cfRule>
    <cfRule type="cellIs" priority="310" dxfId="0" operator="greaterThan" stopIfTrue="1">
      <formula>0</formula>
    </cfRule>
  </conditionalFormatting>
  <conditionalFormatting sqref="AZ6">
    <cfRule type="cellIs" priority="307" dxfId="1" operator="lessThan" stopIfTrue="1">
      <formula>0</formula>
    </cfRule>
    <cfRule type="cellIs" priority="308" dxfId="0" operator="greaterThan" stopIfTrue="1">
      <formula>0</formula>
    </cfRule>
  </conditionalFormatting>
  <conditionalFormatting sqref="AZ7">
    <cfRule type="cellIs" priority="305" dxfId="1" operator="lessThan" stopIfTrue="1">
      <formula>0</formula>
    </cfRule>
    <cfRule type="cellIs" priority="306" dxfId="0" operator="greaterThan" stopIfTrue="1">
      <formula>0</formula>
    </cfRule>
  </conditionalFormatting>
  <conditionalFormatting sqref="AZ8">
    <cfRule type="cellIs" priority="303" dxfId="1" operator="lessThan" stopIfTrue="1">
      <formula>0</formula>
    </cfRule>
    <cfRule type="cellIs" priority="304" dxfId="0" operator="greaterThan" stopIfTrue="1">
      <formula>0</formula>
    </cfRule>
  </conditionalFormatting>
  <conditionalFormatting sqref="AZ9">
    <cfRule type="cellIs" priority="301" dxfId="1" operator="lessThan" stopIfTrue="1">
      <formula>0</formula>
    </cfRule>
    <cfRule type="cellIs" priority="302" dxfId="0" operator="greaterThan" stopIfTrue="1">
      <formula>0</formula>
    </cfRule>
  </conditionalFormatting>
  <conditionalFormatting sqref="AX8">
    <cfRule type="cellIs" priority="299" dxfId="1" operator="lessThan" stopIfTrue="1">
      <formula>0</formula>
    </cfRule>
    <cfRule type="cellIs" priority="300" dxfId="0" operator="greaterThan" stopIfTrue="1">
      <formula>0</formula>
    </cfRule>
  </conditionalFormatting>
  <conditionalFormatting sqref="AY8">
    <cfRule type="cellIs" priority="297" dxfId="1" operator="lessThan" stopIfTrue="1">
      <formula>0</formula>
    </cfRule>
    <cfRule type="cellIs" priority="298" dxfId="0" operator="greaterThan" stopIfTrue="1">
      <formula>0</formula>
    </cfRule>
  </conditionalFormatting>
  <conditionalFormatting sqref="AY9">
    <cfRule type="cellIs" priority="295" dxfId="1" operator="lessThan" stopIfTrue="1">
      <formula>0</formula>
    </cfRule>
    <cfRule type="cellIs" priority="296" dxfId="0" operator="greaterThan" stopIfTrue="1">
      <formula>0</formula>
    </cfRule>
  </conditionalFormatting>
  <conditionalFormatting sqref="AX9">
    <cfRule type="cellIs" priority="293" dxfId="1" operator="lessThan" stopIfTrue="1">
      <formula>0</formula>
    </cfRule>
    <cfRule type="cellIs" priority="294" dxfId="0" operator="greaterThan" stopIfTrue="1">
      <formula>0</formula>
    </cfRule>
  </conditionalFormatting>
  <conditionalFormatting sqref="AX7">
    <cfRule type="cellIs" priority="291" dxfId="1" operator="lessThan" stopIfTrue="1">
      <formula>0</formula>
    </cfRule>
    <cfRule type="cellIs" priority="292" dxfId="0" operator="greaterThan" stopIfTrue="1">
      <formula>0</formula>
    </cfRule>
  </conditionalFormatting>
  <conditionalFormatting sqref="AY7">
    <cfRule type="cellIs" priority="289" dxfId="1" operator="lessThan" stopIfTrue="1">
      <formula>0</formula>
    </cfRule>
    <cfRule type="cellIs" priority="290" dxfId="0" operator="greaterThan" stopIfTrue="1">
      <formula>0</formula>
    </cfRule>
  </conditionalFormatting>
  <conditionalFormatting sqref="BC4">
    <cfRule type="cellIs" priority="287" dxfId="1" operator="lessThan" stopIfTrue="1">
      <formula>0</formula>
    </cfRule>
    <cfRule type="cellIs" priority="288" dxfId="0" operator="greaterThan" stopIfTrue="1">
      <formula>0</formula>
    </cfRule>
  </conditionalFormatting>
  <conditionalFormatting sqref="BD4">
    <cfRule type="cellIs" priority="285" dxfId="1" operator="lessThan" stopIfTrue="1">
      <formula>0</formula>
    </cfRule>
    <cfRule type="cellIs" priority="286" dxfId="0" operator="greaterThan" stopIfTrue="1">
      <formula>0</formula>
    </cfRule>
  </conditionalFormatting>
  <conditionalFormatting sqref="BB5">
    <cfRule type="cellIs" priority="283" dxfId="1" operator="lessThan" stopIfTrue="1">
      <formula>0</formula>
    </cfRule>
    <cfRule type="cellIs" priority="284" dxfId="0" operator="greaterThan" stopIfTrue="1">
      <formula>0</formula>
    </cfRule>
  </conditionalFormatting>
  <conditionalFormatting sqref="BC5">
    <cfRule type="cellIs" priority="281" dxfId="1" operator="lessThan" stopIfTrue="1">
      <formula>0</formula>
    </cfRule>
    <cfRule type="cellIs" priority="282" dxfId="0" operator="greaterThan" stopIfTrue="1">
      <formula>0</formula>
    </cfRule>
  </conditionalFormatting>
  <conditionalFormatting sqref="BD5">
    <cfRule type="cellIs" priority="279" dxfId="1" operator="lessThan" stopIfTrue="1">
      <formula>0</formula>
    </cfRule>
    <cfRule type="cellIs" priority="280" dxfId="0" operator="greaterThan" stopIfTrue="1">
      <formula>0</formula>
    </cfRule>
  </conditionalFormatting>
  <conditionalFormatting sqref="BB6">
    <cfRule type="cellIs" priority="277" dxfId="1" operator="lessThan" stopIfTrue="1">
      <formula>0</formula>
    </cfRule>
    <cfRule type="cellIs" priority="278" dxfId="0" operator="greaterThan" stopIfTrue="1">
      <formula>0</formula>
    </cfRule>
  </conditionalFormatting>
  <conditionalFormatting sqref="BC6">
    <cfRule type="cellIs" priority="275" dxfId="1" operator="lessThan" stopIfTrue="1">
      <formula>0</formula>
    </cfRule>
    <cfRule type="cellIs" priority="276" dxfId="0" operator="greaterThan" stopIfTrue="1">
      <formula>0</formula>
    </cfRule>
  </conditionalFormatting>
  <conditionalFormatting sqref="BD6">
    <cfRule type="cellIs" priority="273" dxfId="1" operator="lessThan" stopIfTrue="1">
      <formula>0</formula>
    </cfRule>
    <cfRule type="cellIs" priority="274" dxfId="0" operator="greaterThan" stopIfTrue="1">
      <formula>0</formula>
    </cfRule>
  </conditionalFormatting>
  <conditionalFormatting sqref="BB7">
    <cfRule type="cellIs" priority="271" dxfId="1" operator="lessThan" stopIfTrue="1">
      <formula>0</formula>
    </cfRule>
    <cfRule type="cellIs" priority="272" dxfId="0" operator="greaterThan" stopIfTrue="1">
      <formula>0</formula>
    </cfRule>
  </conditionalFormatting>
  <conditionalFormatting sqref="BC7">
    <cfRule type="cellIs" priority="269" dxfId="1" operator="lessThan" stopIfTrue="1">
      <formula>0</formula>
    </cfRule>
    <cfRule type="cellIs" priority="270" dxfId="0" operator="greaterThan" stopIfTrue="1">
      <formula>0</formula>
    </cfRule>
  </conditionalFormatting>
  <conditionalFormatting sqref="BD7">
    <cfRule type="cellIs" priority="267" dxfId="1" operator="lessThan" stopIfTrue="1">
      <formula>0</formula>
    </cfRule>
    <cfRule type="cellIs" priority="268" dxfId="0" operator="greaterThan" stopIfTrue="1">
      <formula>0</formula>
    </cfRule>
  </conditionalFormatting>
  <conditionalFormatting sqref="BB8">
    <cfRule type="cellIs" priority="265" dxfId="1" operator="lessThan" stopIfTrue="1">
      <formula>0</formula>
    </cfRule>
    <cfRule type="cellIs" priority="266" dxfId="0" operator="greaterThan" stopIfTrue="1">
      <formula>0</formula>
    </cfRule>
  </conditionalFormatting>
  <conditionalFormatting sqref="BC8">
    <cfRule type="cellIs" priority="263" dxfId="1" operator="lessThan" stopIfTrue="1">
      <formula>0</formula>
    </cfRule>
    <cfRule type="cellIs" priority="264" dxfId="0" operator="greaterThan" stopIfTrue="1">
      <formula>0</formula>
    </cfRule>
  </conditionalFormatting>
  <conditionalFormatting sqref="BD8">
    <cfRule type="cellIs" priority="261" dxfId="1" operator="lessThan" stopIfTrue="1">
      <formula>0</formula>
    </cfRule>
    <cfRule type="cellIs" priority="262" dxfId="0" operator="greaterThan" stopIfTrue="1">
      <formula>0</formula>
    </cfRule>
  </conditionalFormatting>
  <conditionalFormatting sqref="BB9">
    <cfRule type="cellIs" priority="259" dxfId="1" operator="lessThan" stopIfTrue="1">
      <formula>0</formula>
    </cfRule>
    <cfRule type="cellIs" priority="260" dxfId="0" operator="greaterThan" stopIfTrue="1">
      <formula>0</formula>
    </cfRule>
  </conditionalFormatting>
  <conditionalFormatting sqref="BC9">
    <cfRule type="cellIs" priority="257" dxfId="1" operator="lessThan" stopIfTrue="1">
      <formula>0</formula>
    </cfRule>
    <cfRule type="cellIs" priority="258" dxfId="0" operator="greaterThan" stopIfTrue="1">
      <formula>0</formula>
    </cfRule>
  </conditionalFormatting>
  <conditionalFormatting sqref="BD9">
    <cfRule type="cellIs" priority="255" dxfId="1" operator="lessThan" stopIfTrue="1">
      <formula>0</formula>
    </cfRule>
    <cfRule type="cellIs" priority="256" dxfId="0" operator="greaterThan" stopIfTrue="1">
      <formula>0</formula>
    </cfRule>
  </conditionalFormatting>
  <conditionalFormatting sqref="N5 U5">
    <cfRule type="expression" priority="254" dxfId="2" stopIfTrue="1">
      <formula>$X$5=1</formula>
    </cfRule>
  </conditionalFormatting>
  <conditionalFormatting sqref="O5 V5">
    <cfRule type="expression" priority="253" dxfId="2" stopIfTrue="1">
      <formula>$X$5=2</formula>
    </cfRule>
  </conditionalFormatting>
  <conditionalFormatting sqref="P5 W5">
    <cfRule type="expression" priority="252" dxfId="2" stopIfTrue="1">
      <formula>$X$5=3</formula>
    </cfRule>
  </conditionalFormatting>
  <conditionalFormatting sqref="N6 U6">
    <cfRule type="expression" priority="251" dxfId="2" stopIfTrue="1">
      <formula>$X$6=1</formula>
    </cfRule>
  </conditionalFormatting>
  <conditionalFormatting sqref="O6 V6">
    <cfRule type="expression" priority="250" dxfId="2" stopIfTrue="1">
      <formula>$X$6=2</formula>
    </cfRule>
  </conditionalFormatting>
  <conditionalFormatting sqref="P6 W6">
    <cfRule type="expression" priority="249" dxfId="2" stopIfTrue="1">
      <formula>$X$6=3</formula>
    </cfRule>
  </conditionalFormatting>
  <conditionalFormatting sqref="N7 U7">
    <cfRule type="expression" priority="248" dxfId="2" stopIfTrue="1">
      <formula>$X$7=1</formula>
    </cfRule>
  </conditionalFormatting>
  <conditionalFormatting sqref="O7 V7">
    <cfRule type="expression" priority="247" dxfId="2" stopIfTrue="1">
      <formula>$X$7=2</formula>
    </cfRule>
  </conditionalFormatting>
  <conditionalFormatting sqref="P7 W7">
    <cfRule type="expression" priority="246" dxfId="2" stopIfTrue="1">
      <formula>$X$7=3</formula>
    </cfRule>
  </conditionalFormatting>
  <conditionalFormatting sqref="N9 U9">
    <cfRule type="expression" priority="245" dxfId="2" stopIfTrue="1">
      <formula>$X$9=1</formula>
    </cfRule>
  </conditionalFormatting>
  <conditionalFormatting sqref="O9 V9">
    <cfRule type="expression" priority="244" dxfId="2" stopIfTrue="1">
      <formula>$X$9=2</formula>
    </cfRule>
  </conditionalFormatting>
  <conditionalFormatting sqref="P9 W9">
    <cfRule type="expression" priority="243" dxfId="2" stopIfTrue="1">
      <formula>$X$9=3</formula>
    </cfRule>
  </conditionalFormatting>
  <conditionalFormatting sqref="N10 U10">
    <cfRule type="expression" priority="242" dxfId="2" stopIfTrue="1">
      <formula>$X$10=1</formula>
    </cfRule>
  </conditionalFormatting>
  <conditionalFormatting sqref="O10 V10">
    <cfRule type="expression" priority="241" dxfId="2" stopIfTrue="1">
      <formula>$X$10=2</formula>
    </cfRule>
  </conditionalFormatting>
  <conditionalFormatting sqref="P10 W10">
    <cfRule type="expression" priority="240" dxfId="2" stopIfTrue="1">
      <formula>$X$10=3</formula>
    </cfRule>
  </conditionalFormatting>
  <conditionalFormatting sqref="N11 U11">
    <cfRule type="expression" priority="239" dxfId="2" stopIfTrue="1">
      <formula>$X$11=1</formula>
    </cfRule>
  </conditionalFormatting>
  <conditionalFormatting sqref="O11 V11">
    <cfRule type="expression" priority="238" dxfId="2" stopIfTrue="1">
      <formula>$X$11=2</formula>
    </cfRule>
  </conditionalFormatting>
  <conditionalFormatting sqref="P11 W11">
    <cfRule type="expression" priority="237" dxfId="2" stopIfTrue="1">
      <formula>$X$11=3</formula>
    </cfRule>
  </conditionalFormatting>
  <conditionalFormatting sqref="N14 U14">
    <cfRule type="expression" priority="236" dxfId="2" stopIfTrue="1">
      <formula>$X$5=1</formula>
    </cfRule>
  </conditionalFormatting>
  <conditionalFormatting sqref="O14 V14">
    <cfRule type="expression" priority="235" dxfId="2" stopIfTrue="1">
      <formula>$X$5=2</formula>
    </cfRule>
  </conditionalFormatting>
  <conditionalFormatting sqref="P14 W14">
    <cfRule type="expression" priority="234" dxfId="2" stopIfTrue="1">
      <formula>$X$5=3</formula>
    </cfRule>
  </conditionalFormatting>
  <conditionalFormatting sqref="N15 U15">
    <cfRule type="expression" priority="233" dxfId="2" stopIfTrue="1">
      <formula>$X$6=1</formula>
    </cfRule>
  </conditionalFormatting>
  <conditionalFormatting sqref="O15 V15">
    <cfRule type="expression" priority="232" dxfId="2" stopIfTrue="1">
      <formula>$X$6=2</formula>
    </cfRule>
  </conditionalFormatting>
  <conditionalFormatting sqref="P15 W15">
    <cfRule type="expression" priority="231" dxfId="2" stopIfTrue="1">
      <formula>$X$6=3</formula>
    </cfRule>
  </conditionalFormatting>
  <conditionalFormatting sqref="N16 U16">
    <cfRule type="expression" priority="230" dxfId="2" stopIfTrue="1">
      <formula>$X$7=1</formula>
    </cfRule>
  </conditionalFormatting>
  <conditionalFormatting sqref="O16 V16">
    <cfRule type="expression" priority="229" dxfId="2" stopIfTrue="1">
      <formula>$X$7=2</formula>
    </cfRule>
  </conditionalFormatting>
  <conditionalFormatting sqref="P16 W16">
    <cfRule type="expression" priority="228" dxfId="2" stopIfTrue="1">
      <formula>$X$7=3</formula>
    </cfRule>
  </conditionalFormatting>
  <conditionalFormatting sqref="N18 U18">
    <cfRule type="expression" priority="227" dxfId="2" stopIfTrue="1">
      <formula>$X$9=1</formula>
    </cfRule>
  </conditionalFormatting>
  <conditionalFormatting sqref="O18 V18">
    <cfRule type="expression" priority="226" dxfId="2" stopIfTrue="1">
      <formula>$X$9=2</formula>
    </cfRule>
  </conditionalFormatting>
  <conditionalFormatting sqref="P18 W18">
    <cfRule type="expression" priority="225" dxfId="2" stopIfTrue="1">
      <formula>$X$9=3</formula>
    </cfRule>
  </conditionalFormatting>
  <conditionalFormatting sqref="N19 U19">
    <cfRule type="expression" priority="224" dxfId="2" stopIfTrue="1">
      <formula>$X$10=1</formula>
    </cfRule>
  </conditionalFormatting>
  <conditionalFormatting sqref="O19 V19">
    <cfRule type="expression" priority="223" dxfId="2" stopIfTrue="1">
      <formula>$X$10=2</formula>
    </cfRule>
  </conditionalFormatting>
  <conditionalFormatting sqref="P19 W19">
    <cfRule type="expression" priority="222" dxfId="2" stopIfTrue="1">
      <formula>$X$10=3</formula>
    </cfRule>
  </conditionalFormatting>
  <conditionalFormatting sqref="N20 U20">
    <cfRule type="expression" priority="221" dxfId="2" stopIfTrue="1">
      <formula>$X$11=1</formula>
    </cfRule>
  </conditionalFormatting>
  <conditionalFormatting sqref="O20 V20">
    <cfRule type="expression" priority="220" dxfId="2" stopIfTrue="1">
      <formula>$X$11=2</formula>
    </cfRule>
  </conditionalFormatting>
  <conditionalFormatting sqref="P20 W20">
    <cfRule type="expression" priority="219" dxfId="2" stopIfTrue="1">
      <formula>$X$11=3</formula>
    </cfRule>
  </conditionalFormatting>
  <conditionalFormatting sqref="N23 U23">
    <cfRule type="expression" priority="218" dxfId="2" stopIfTrue="1">
      <formula>$X$5=1</formula>
    </cfRule>
  </conditionalFormatting>
  <conditionalFormatting sqref="O23 V23">
    <cfRule type="expression" priority="217" dxfId="2" stopIfTrue="1">
      <formula>$X$5=2</formula>
    </cfRule>
  </conditionalFormatting>
  <conditionalFormatting sqref="P23 W23">
    <cfRule type="expression" priority="216" dxfId="2" stopIfTrue="1">
      <formula>$X$5=3</formula>
    </cfRule>
  </conditionalFormatting>
  <conditionalFormatting sqref="N24 U24">
    <cfRule type="expression" priority="215" dxfId="2" stopIfTrue="1">
      <formula>$X$6=1</formula>
    </cfRule>
  </conditionalFormatting>
  <conditionalFormatting sqref="O24 V24">
    <cfRule type="expression" priority="214" dxfId="2" stopIfTrue="1">
      <formula>$X$6=2</formula>
    </cfRule>
  </conditionalFormatting>
  <conditionalFormatting sqref="P24 W24">
    <cfRule type="expression" priority="213" dxfId="2" stopIfTrue="1">
      <formula>$X$6=3</formula>
    </cfRule>
  </conditionalFormatting>
  <conditionalFormatting sqref="N25 U25">
    <cfRule type="expression" priority="212" dxfId="2" stopIfTrue="1">
      <formula>$X$7=1</formula>
    </cfRule>
  </conditionalFormatting>
  <conditionalFormatting sqref="O25 V25">
    <cfRule type="expression" priority="211" dxfId="2" stopIfTrue="1">
      <formula>$X$7=2</formula>
    </cfRule>
  </conditionalFormatting>
  <conditionalFormatting sqref="P25 W25">
    <cfRule type="expression" priority="210" dxfId="2" stopIfTrue="1">
      <formula>$X$7=3</formula>
    </cfRule>
  </conditionalFormatting>
  <conditionalFormatting sqref="N27 U27">
    <cfRule type="expression" priority="209" dxfId="2" stopIfTrue="1">
      <formula>$X$9=1</formula>
    </cfRule>
  </conditionalFormatting>
  <conditionalFormatting sqref="O27 V27">
    <cfRule type="expression" priority="208" dxfId="2" stopIfTrue="1">
      <formula>$X$9=2</formula>
    </cfRule>
  </conditionalFormatting>
  <conditionalFormatting sqref="P27 W27">
    <cfRule type="expression" priority="207" dxfId="2" stopIfTrue="1">
      <formula>$X$9=3</formula>
    </cfRule>
  </conditionalFormatting>
  <conditionalFormatting sqref="N28 U28">
    <cfRule type="expression" priority="206" dxfId="2" stopIfTrue="1">
      <formula>$X$10=1</formula>
    </cfRule>
  </conditionalFormatting>
  <conditionalFormatting sqref="O28 V28">
    <cfRule type="expression" priority="205" dxfId="2" stopIfTrue="1">
      <formula>$X$10=2</formula>
    </cfRule>
  </conditionalFormatting>
  <conditionalFormatting sqref="P28 W28">
    <cfRule type="expression" priority="204" dxfId="2" stopIfTrue="1">
      <formula>$X$10=3</formula>
    </cfRule>
  </conditionalFormatting>
  <conditionalFormatting sqref="N29 U29">
    <cfRule type="expression" priority="203" dxfId="2" stopIfTrue="1">
      <formula>$X$11=1</formula>
    </cfRule>
  </conditionalFormatting>
  <conditionalFormatting sqref="O29 V29">
    <cfRule type="expression" priority="202" dxfId="2" stopIfTrue="1">
      <formula>$X$11=2</formula>
    </cfRule>
  </conditionalFormatting>
  <conditionalFormatting sqref="P29 W29">
    <cfRule type="expression" priority="201" dxfId="2" stopIfTrue="1">
      <formula>$X$11=3</formula>
    </cfRule>
  </conditionalFormatting>
  <conditionalFormatting sqref="N32 U32">
    <cfRule type="expression" priority="200" dxfId="2" stopIfTrue="1">
      <formula>$X$5=1</formula>
    </cfRule>
  </conditionalFormatting>
  <conditionalFormatting sqref="O32 V32">
    <cfRule type="expression" priority="199" dxfId="2" stopIfTrue="1">
      <formula>$X$5=2</formula>
    </cfRule>
  </conditionalFormatting>
  <conditionalFormatting sqref="P32 W32">
    <cfRule type="expression" priority="198" dxfId="2" stopIfTrue="1">
      <formula>$X$5=3</formula>
    </cfRule>
  </conditionalFormatting>
  <conditionalFormatting sqref="N33 U33">
    <cfRule type="expression" priority="197" dxfId="2" stopIfTrue="1">
      <formula>$X$6=1</formula>
    </cfRule>
  </conditionalFormatting>
  <conditionalFormatting sqref="O33 V33">
    <cfRule type="expression" priority="196" dxfId="2" stopIfTrue="1">
      <formula>$X$6=2</formula>
    </cfRule>
  </conditionalFormatting>
  <conditionalFormatting sqref="P33 W33">
    <cfRule type="expression" priority="195" dxfId="2" stopIfTrue="1">
      <formula>$X$6=3</formula>
    </cfRule>
  </conditionalFormatting>
  <conditionalFormatting sqref="N34 U34">
    <cfRule type="expression" priority="194" dxfId="2" stopIfTrue="1">
      <formula>$X$7=1</formula>
    </cfRule>
  </conditionalFormatting>
  <conditionalFormatting sqref="O34 V34">
    <cfRule type="expression" priority="193" dxfId="2" stopIfTrue="1">
      <formula>$X$7=2</formula>
    </cfRule>
  </conditionalFormatting>
  <conditionalFormatting sqref="P34 W34">
    <cfRule type="expression" priority="192" dxfId="2" stopIfTrue="1">
      <formula>$X$7=3</formula>
    </cfRule>
  </conditionalFormatting>
  <conditionalFormatting sqref="N36 U36">
    <cfRule type="expression" priority="191" dxfId="2" stopIfTrue="1">
      <formula>$X$9=1</formula>
    </cfRule>
  </conditionalFormatting>
  <conditionalFormatting sqref="O36 V36">
    <cfRule type="expression" priority="190" dxfId="2" stopIfTrue="1">
      <formula>$X$9=2</formula>
    </cfRule>
  </conditionalFormatting>
  <conditionalFormatting sqref="P36 W36">
    <cfRule type="expression" priority="189" dxfId="2" stopIfTrue="1">
      <formula>$X$9=3</formula>
    </cfRule>
  </conditionalFormatting>
  <conditionalFormatting sqref="N37 U37">
    <cfRule type="expression" priority="188" dxfId="2" stopIfTrue="1">
      <formula>$X$10=1</formula>
    </cfRule>
  </conditionalFormatting>
  <conditionalFormatting sqref="O37 V37">
    <cfRule type="expression" priority="187" dxfId="2" stopIfTrue="1">
      <formula>$X$10=2</formula>
    </cfRule>
  </conditionalFormatting>
  <conditionalFormatting sqref="P37 W37">
    <cfRule type="expression" priority="186" dxfId="2" stopIfTrue="1">
      <formula>$X$10=3</formula>
    </cfRule>
  </conditionalFormatting>
  <conditionalFormatting sqref="N38 U38">
    <cfRule type="expression" priority="185" dxfId="2" stopIfTrue="1">
      <formula>$X$11=1</formula>
    </cfRule>
  </conditionalFormatting>
  <conditionalFormatting sqref="O38 V38">
    <cfRule type="expression" priority="184" dxfId="2" stopIfTrue="1">
      <formula>$X$11=2</formula>
    </cfRule>
  </conditionalFormatting>
  <conditionalFormatting sqref="P38 W38">
    <cfRule type="expression" priority="183" dxfId="2" stopIfTrue="1">
      <formula>$X$11=3</formula>
    </cfRule>
  </conditionalFormatting>
  <conditionalFormatting sqref="N41 U41">
    <cfRule type="expression" priority="182" dxfId="2" stopIfTrue="1">
      <formula>$X$5=1</formula>
    </cfRule>
  </conditionalFormatting>
  <conditionalFormatting sqref="O41 V41">
    <cfRule type="expression" priority="181" dxfId="2" stopIfTrue="1">
      <formula>$X$5=2</formula>
    </cfRule>
  </conditionalFormatting>
  <conditionalFormatting sqref="P41 W41">
    <cfRule type="expression" priority="180" dxfId="2" stopIfTrue="1">
      <formula>$X$5=3</formula>
    </cfRule>
  </conditionalFormatting>
  <conditionalFormatting sqref="N42 U42">
    <cfRule type="expression" priority="179" dxfId="2" stopIfTrue="1">
      <formula>$X$6=1</formula>
    </cfRule>
  </conditionalFormatting>
  <conditionalFormatting sqref="O42 V42">
    <cfRule type="expression" priority="178" dxfId="2" stopIfTrue="1">
      <formula>$X$6=2</formula>
    </cfRule>
  </conditionalFormatting>
  <conditionalFormatting sqref="P42 W42">
    <cfRule type="expression" priority="177" dxfId="2" stopIfTrue="1">
      <formula>$X$6=3</formula>
    </cfRule>
  </conditionalFormatting>
  <conditionalFormatting sqref="N43 U43">
    <cfRule type="expression" priority="176" dxfId="2" stopIfTrue="1">
      <formula>$X$7=1</formula>
    </cfRule>
  </conditionalFormatting>
  <conditionalFormatting sqref="O43 V43">
    <cfRule type="expression" priority="175" dxfId="2" stopIfTrue="1">
      <formula>$X$7=2</formula>
    </cfRule>
  </conditionalFormatting>
  <conditionalFormatting sqref="P43 W43">
    <cfRule type="expression" priority="174" dxfId="2" stopIfTrue="1">
      <formula>$X$7=3</formula>
    </cfRule>
  </conditionalFormatting>
  <conditionalFormatting sqref="N45 U45">
    <cfRule type="expression" priority="173" dxfId="2" stopIfTrue="1">
      <formula>$X$9=1</formula>
    </cfRule>
  </conditionalFormatting>
  <conditionalFormatting sqref="O45 V45">
    <cfRule type="expression" priority="172" dxfId="2" stopIfTrue="1">
      <formula>$X$9=2</formula>
    </cfRule>
  </conditionalFormatting>
  <conditionalFormatting sqref="P45 W45">
    <cfRule type="expression" priority="171" dxfId="2" stopIfTrue="1">
      <formula>$X$9=3</formula>
    </cfRule>
  </conditionalFormatting>
  <conditionalFormatting sqref="N46 U46">
    <cfRule type="expression" priority="170" dxfId="2" stopIfTrue="1">
      <formula>$X$10=1</formula>
    </cfRule>
  </conditionalFormatting>
  <conditionalFormatting sqref="O46 V46">
    <cfRule type="expression" priority="169" dxfId="2" stopIfTrue="1">
      <formula>$X$10=2</formula>
    </cfRule>
  </conditionalFormatting>
  <conditionalFormatting sqref="P46 W46">
    <cfRule type="expression" priority="168" dxfId="2" stopIfTrue="1">
      <formula>$X$10=3</formula>
    </cfRule>
  </conditionalFormatting>
  <conditionalFormatting sqref="N47 U47">
    <cfRule type="expression" priority="167" dxfId="2" stopIfTrue="1">
      <formula>$X$11=1</formula>
    </cfRule>
  </conditionalFormatting>
  <conditionalFormatting sqref="O47 V47">
    <cfRule type="expression" priority="166" dxfId="2" stopIfTrue="1">
      <formula>$X$11=2</formula>
    </cfRule>
  </conditionalFormatting>
  <conditionalFormatting sqref="P47 W47">
    <cfRule type="expression" priority="165" dxfId="2" stopIfTrue="1">
      <formula>$X$11=3</formula>
    </cfRule>
  </conditionalFormatting>
  <conditionalFormatting sqref="N50 U50">
    <cfRule type="expression" priority="164" dxfId="2" stopIfTrue="1">
      <formula>$X$5=1</formula>
    </cfRule>
  </conditionalFormatting>
  <conditionalFormatting sqref="O50 V50">
    <cfRule type="expression" priority="163" dxfId="2" stopIfTrue="1">
      <formula>$X$5=2</formula>
    </cfRule>
  </conditionalFormatting>
  <conditionalFormatting sqref="P50 W50">
    <cfRule type="expression" priority="162" dxfId="2" stopIfTrue="1">
      <formula>$X$5=3</formula>
    </cfRule>
  </conditionalFormatting>
  <conditionalFormatting sqref="N51 U51">
    <cfRule type="expression" priority="161" dxfId="2" stopIfTrue="1">
      <formula>$X$6=1</formula>
    </cfRule>
  </conditionalFormatting>
  <conditionalFormatting sqref="O51 V51">
    <cfRule type="expression" priority="160" dxfId="2" stopIfTrue="1">
      <formula>$X$6=2</formula>
    </cfRule>
  </conditionalFormatting>
  <conditionalFormatting sqref="P51 W51">
    <cfRule type="expression" priority="159" dxfId="2" stopIfTrue="1">
      <formula>$X$6=3</formula>
    </cfRule>
  </conditionalFormatting>
  <conditionalFormatting sqref="N52 U52">
    <cfRule type="expression" priority="158" dxfId="2" stopIfTrue="1">
      <formula>$X$7=1</formula>
    </cfRule>
  </conditionalFormatting>
  <conditionalFormatting sqref="O52 V52">
    <cfRule type="expression" priority="157" dxfId="2" stopIfTrue="1">
      <formula>$X$7=2</formula>
    </cfRule>
  </conditionalFormatting>
  <conditionalFormatting sqref="P52 W52">
    <cfRule type="expression" priority="156" dxfId="2" stopIfTrue="1">
      <formula>$X$7=3</formula>
    </cfRule>
  </conditionalFormatting>
  <conditionalFormatting sqref="N54 U54">
    <cfRule type="expression" priority="155" dxfId="2" stopIfTrue="1">
      <formula>$X$9=1</formula>
    </cfRule>
  </conditionalFormatting>
  <conditionalFormatting sqref="O54 V54">
    <cfRule type="expression" priority="154" dxfId="2" stopIfTrue="1">
      <formula>$X$9=2</formula>
    </cfRule>
  </conditionalFormatting>
  <conditionalFormatting sqref="P54 W54">
    <cfRule type="expression" priority="153" dxfId="2" stopIfTrue="1">
      <formula>$X$9=3</formula>
    </cfRule>
  </conditionalFormatting>
  <conditionalFormatting sqref="N55 U55">
    <cfRule type="expression" priority="152" dxfId="2" stopIfTrue="1">
      <formula>$X$10=1</formula>
    </cfRule>
  </conditionalFormatting>
  <conditionalFormatting sqref="O55 V55">
    <cfRule type="expression" priority="151" dxfId="2" stopIfTrue="1">
      <formula>$X$10=2</formula>
    </cfRule>
  </conditionalFormatting>
  <conditionalFormatting sqref="P55 W55">
    <cfRule type="expression" priority="150" dxfId="2" stopIfTrue="1">
      <formula>$X$10=3</formula>
    </cfRule>
  </conditionalFormatting>
  <conditionalFormatting sqref="N56 U56">
    <cfRule type="expression" priority="149" dxfId="2" stopIfTrue="1">
      <formula>$X$11=1</formula>
    </cfRule>
  </conditionalFormatting>
  <conditionalFormatting sqref="O56 V56">
    <cfRule type="expression" priority="148" dxfId="2" stopIfTrue="1">
      <formula>$X$11=2</formula>
    </cfRule>
  </conditionalFormatting>
  <conditionalFormatting sqref="P56 W56">
    <cfRule type="expression" priority="147" dxfId="2" stopIfTrue="1">
      <formula>$X$11=3</formula>
    </cfRule>
  </conditionalFormatting>
  <conditionalFormatting sqref="U14 U23 U32">
    <cfRule type="expression" priority="146" dxfId="2" stopIfTrue="1">
      <formula>$X$5=1</formula>
    </cfRule>
  </conditionalFormatting>
  <conditionalFormatting sqref="V14 V23 V32">
    <cfRule type="expression" priority="145" dxfId="2" stopIfTrue="1">
      <formula>$X$5=2</formula>
    </cfRule>
  </conditionalFormatting>
  <conditionalFormatting sqref="W14 W23 W32">
    <cfRule type="expression" priority="144" dxfId="2" stopIfTrue="1">
      <formula>$X$5=3</formula>
    </cfRule>
  </conditionalFormatting>
  <conditionalFormatting sqref="U15 U24 U33">
    <cfRule type="expression" priority="143" dxfId="2" stopIfTrue="1">
      <formula>$X$6=1</formula>
    </cfRule>
  </conditionalFormatting>
  <conditionalFormatting sqref="V15 V24 V33">
    <cfRule type="expression" priority="142" dxfId="2" stopIfTrue="1">
      <formula>$X$6=2</formula>
    </cfRule>
  </conditionalFormatting>
  <conditionalFormatting sqref="W15 W24 W33">
    <cfRule type="expression" priority="141" dxfId="2" stopIfTrue="1">
      <formula>$X$6=3</formula>
    </cfRule>
  </conditionalFormatting>
  <conditionalFormatting sqref="U16 U25 U34">
    <cfRule type="expression" priority="140" dxfId="2" stopIfTrue="1">
      <formula>$X$7=1</formula>
    </cfRule>
  </conditionalFormatting>
  <conditionalFormatting sqref="V16 V25 V34">
    <cfRule type="expression" priority="139" dxfId="2" stopIfTrue="1">
      <formula>$X$7=2</formula>
    </cfRule>
  </conditionalFormatting>
  <conditionalFormatting sqref="W16 W25 W34">
    <cfRule type="expression" priority="138" dxfId="2" stopIfTrue="1">
      <formula>$X$7=3</formula>
    </cfRule>
  </conditionalFormatting>
  <conditionalFormatting sqref="U18 U27 U36">
    <cfRule type="expression" priority="137" dxfId="2" stopIfTrue="1">
      <formula>$X$9=1</formula>
    </cfRule>
  </conditionalFormatting>
  <conditionalFormatting sqref="V18 V27 V36">
    <cfRule type="expression" priority="136" dxfId="2" stopIfTrue="1">
      <formula>$X$9=2</formula>
    </cfRule>
  </conditionalFormatting>
  <conditionalFormatting sqref="W18 W27 W36">
    <cfRule type="expression" priority="135" dxfId="2" stopIfTrue="1">
      <formula>$X$9=3</formula>
    </cfRule>
  </conditionalFormatting>
  <conditionalFormatting sqref="U19 U28 U37">
    <cfRule type="expression" priority="134" dxfId="2" stopIfTrue="1">
      <formula>$X$10=1</formula>
    </cfRule>
  </conditionalFormatting>
  <conditionalFormatting sqref="V19 V28 V37">
    <cfRule type="expression" priority="133" dxfId="2" stopIfTrue="1">
      <formula>$X$10=2</formula>
    </cfRule>
  </conditionalFormatting>
  <conditionalFormatting sqref="W19 W28 W37">
    <cfRule type="expression" priority="132" dxfId="2" stopIfTrue="1">
      <formula>$X$10=3</formula>
    </cfRule>
  </conditionalFormatting>
  <conditionalFormatting sqref="U20 U29 U38">
    <cfRule type="expression" priority="131" dxfId="2" stopIfTrue="1">
      <formula>$X$11=1</formula>
    </cfRule>
  </conditionalFormatting>
  <conditionalFormatting sqref="V20 V29 V38">
    <cfRule type="expression" priority="130" dxfId="2" stopIfTrue="1">
      <formula>$X$11=2</formula>
    </cfRule>
  </conditionalFormatting>
  <conditionalFormatting sqref="W20 W29 W38">
    <cfRule type="expression" priority="129" dxfId="2" stopIfTrue="1">
      <formula>$X$11=3</formula>
    </cfRule>
  </conditionalFormatting>
  <conditionalFormatting sqref="N14 N23 N32">
    <cfRule type="expression" priority="128" dxfId="2" stopIfTrue="1">
      <formula>$X$5=1</formula>
    </cfRule>
  </conditionalFormatting>
  <conditionalFormatting sqref="O14 O23 O32">
    <cfRule type="expression" priority="127" dxfId="2" stopIfTrue="1">
      <formula>$X$5=2</formula>
    </cfRule>
  </conditionalFormatting>
  <conditionalFormatting sqref="P14 P23 P32">
    <cfRule type="expression" priority="126" dxfId="2" stopIfTrue="1">
      <formula>$X$5=3</formula>
    </cfRule>
  </conditionalFormatting>
  <conditionalFormatting sqref="N15 N24 N33">
    <cfRule type="expression" priority="125" dxfId="2" stopIfTrue="1">
      <formula>$X$6=1</formula>
    </cfRule>
  </conditionalFormatting>
  <conditionalFormatting sqref="O15 O24 O33">
    <cfRule type="expression" priority="124" dxfId="2" stopIfTrue="1">
      <formula>$X$6=2</formula>
    </cfRule>
  </conditionalFormatting>
  <conditionalFormatting sqref="P15 P24 P33">
    <cfRule type="expression" priority="123" dxfId="2" stopIfTrue="1">
      <formula>$X$6=3</formula>
    </cfRule>
  </conditionalFormatting>
  <conditionalFormatting sqref="N16 N25 N34">
    <cfRule type="expression" priority="122" dxfId="2" stopIfTrue="1">
      <formula>$X$7=1</formula>
    </cfRule>
  </conditionalFormatting>
  <conditionalFormatting sqref="O16 O25 O34">
    <cfRule type="expression" priority="121" dxfId="2" stopIfTrue="1">
      <formula>$X$7=2</formula>
    </cfRule>
  </conditionalFormatting>
  <conditionalFormatting sqref="P16 P25 P34">
    <cfRule type="expression" priority="120" dxfId="2" stopIfTrue="1">
      <formula>$X$7=3</formula>
    </cfRule>
  </conditionalFormatting>
  <conditionalFormatting sqref="N18 N27 N36">
    <cfRule type="expression" priority="119" dxfId="2" stopIfTrue="1">
      <formula>$X$9=1</formula>
    </cfRule>
  </conditionalFormatting>
  <conditionalFormatting sqref="O18 O27 O36">
    <cfRule type="expression" priority="118" dxfId="2" stopIfTrue="1">
      <formula>$X$9=2</formula>
    </cfRule>
  </conditionalFormatting>
  <conditionalFormatting sqref="P18 P27 P36">
    <cfRule type="expression" priority="117" dxfId="2" stopIfTrue="1">
      <formula>$X$9=3</formula>
    </cfRule>
  </conditionalFormatting>
  <conditionalFormatting sqref="N19 N28 N37">
    <cfRule type="expression" priority="116" dxfId="2" stopIfTrue="1">
      <formula>$X$10=1</formula>
    </cfRule>
  </conditionalFormatting>
  <conditionalFormatting sqref="O19 O28 O37">
    <cfRule type="expression" priority="115" dxfId="2" stopIfTrue="1">
      <formula>$X$10=2</formula>
    </cfRule>
  </conditionalFormatting>
  <conditionalFormatting sqref="P19 P28 P37">
    <cfRule type="expression" priority="114" dxfId="2" stopIfTrue="1">
      <formula>$X$10=3</formula>
    </cfRule>
  </conditionalFormatting>
  <conditionalFormatting sqref="N20 N29 N38">
    <cfRule type="expression" priority="113" dxfId="2" stopIfTrue="1">
      <formula>$X$11=1</formula>
    </cfRule>
  </conditionalFormatting>
  <conditionalFormatting sqref="O20 O29 O38">
    <cfRule type="expression" priority="112" dxfId="2" stopIfTrue="1">
      <formula>$X$11=2</formula>
    </cfRule>
  </conditionalFormatting>
  <conditionalFormatting sqref="P20 P29 P38">
    <cfRule type="expression" priority="111" dxfId="2" stopIfTrue="1">
      <formula>$X$11=3</formula>
    </cfRule>
  </conditionalFormatting>
  <conditionalFormatting sqref="N5 U5 N41 U41 N50 U50 U14 U23 U32 N14 N23 N32">
    <cfRule type="expression" priority="110" dxfId="2" stopIfTrue="1">
      <formula>$X$5=1</formula>
    </cfRule>
  </conditionalFormatting>
  <conditionalFormatting sqref="O5 V5 O41 V41 O50 V50 V14 V23 V32 O14 O23 O32">
    <cfRule type="expression" priority="109" dxfId="2" stopIfTrue="1">
      <formula>$X$5=2</formula>
    </cfRule>
  </conditionalFormatting>
  <conditionalFormatting sqref="P5 W5 P41 W41 P50 W50 W14 W23 W32 P14 P23 P32">
    <cfRule type="expression" priority="108" dxfId="2" stopIfTrue="1">
      <formula>$X$5=3</formula>
    </cfRule>
  </conditionalFormatting>
  <conditionalFormatting sqref="N6 U6 N42 U42 N51 U51 U15 U24 U33 N15 N24 N33">
    <cfRule type="expression" priority="107" dxfId="2" stopIfTrue="1">
      <formula>$X$6=1</formula>
    </cfRule>
  </conditionalFormatting>
  <conditionalFormatting sqref="O6 V6 O42 V42 O51 V51 V15 V24 V33 O15 O24 O33">
    <cfRule type="expression" priority="106" dxfId="2" stopIfTrue="1">
      <formula>$X$6=2</formula>
    </cfRule>
  </conditionalFormatting>
  <conditionalFormatting sqref="P6 W6 P42 W42 P51 W51 W15 W24 W33 P15 P24 P33">
    <cfRule type="expression" priority="105" dxfId="2" stopIfTrue="1">
      <formula>$X$6=3</formula>
    </cfRule>
  </conditionalFormatting>
  <conditionalFormatting sqref="N7 U7 N43 U43 N52 U52 U16 U25 U34 N16 N25 N34">
    <cfRule type="expression" priority="104" dxfId="2" stopIfTrue="1">
      <formula>$X$7=1</formula>
    </cfRule>
  </conditionalFormatting>
  <conditionalFormatting sqref="O7 V7 O43 V43 O52 V52 V16 V25 V34 O16 O25 O34">
    <cfRule type="expression" priority="103" dxfId="2" stopIfTrue="1">
      <formula>$X$7=2</formula>
    </cfRule>
  </conditionalFormatting>
  <conditionalFormatting sqref="P7 W7 P43 W43 P52 W52 W16 W25 W34 P16 P25 P34">
    <cfRule type="expression" priority="102" dxfId="2" stopIfTrue="1">
      <formula>$X$7=3</formula>
    </cfRule>
  </conditionalFormatting>
  <conditionalFormatting sqref="N9 U9 N45 U45 N54 U54 U18 U27 U36 N18 N27 N36">
    <cfRule type="expression" priority="101" dxfId="2" stopIfTrue="1">
      <formula>$X$9=1</formula>
    </cfRule>
  </conditionalFormatting>
  <conditionalFormatting sqref="O9 V9 O45 V45 O54 V54 V18 V27 V36 O18 O27 O36">
    <cfRule type="expression" priority="100" dxfId="2" stopIfTrue="1">
      <formula>$X$9=2</formula>
    </cfRule>
  </conditionalFormatting>
  <conditionalFormatting sqref="P9 W9 P45 W45 P54 W54 W18 W27 W36 P18 P27 P36">
    <cfRule type="expression" priority="99" dxfId="2" stopIfTrue="1">
      <formula>$X$9=3</formula>
    </cfRule>
  </conditionalFormatting>
  <conditionalFormatting sqref="N10 U10 N46 U46 N55 U55 U19 U28 U37 N19 N28 N37">
    <cfRule type="expression" priority="98" dxfId="2" stopIfTrue="1">
      <formula>$X$10=1</formula>
    </cfRule>
  </conditionalFormatting>
  <conditionalFormatting sqref="O10 V10 O46 V46 O55 V55 V19 V28 V37 O19 O28 O37">
    <cfRule type="expression" priority="97" dxfId="2" stopIfTrue="1">
      <formula>$X$10=2</formula>
    </cfRule>
  </conditionalFormatting>
  <conditionalFormatting sqref="P10 W10 P46 W46 P55 W55 W19 W28 W37 P19 P28 P37">
    <cfRule type="expression" priority="96" dxfId="2" stopIfTrue="1">
      <formula>$X$10=3</formula>
    </cfRule>
  </conditionalFormatting>
  <conditionalFormatting sqref="N11 U11 N47 U47 N56 U56 U20 U29 U38 N20 N29 N38">
    <cfRule type="expression" priority="95" dxfId="2" stopIfTrue="1">
      <formula>$X$11=1</formula>
    </cfRule>
  </conditionalFormatting>
  <conditionalFormatting sqref="O11 V11 O47 V47 O56 V56 V20 V29 V38 O20 O29 O38">
    <cfRule type="expression" priority="94" dxfId="2" stopIfTrue="1">
      <formula>$X$11=2</formula>
    </cfRule>
  </conditionalFormatting>
  <conditionalFormatting sqref="P11 W11 P47 W47 P56 W56 W20 W29 W38 P20 P29 P38">
    <cfRule type="expression" priority="93" dxfId="2" stopIfTrue="1">
      <formula>$X$11=3</formula>
    </cfRule>
  </conditionalFormatting>
  <conditionalFormatting sqref="AX4">
    <cfRule type="cellIs" priority="91" dxfId="1" operator="lessThan" stopIfTrue="1">
      <formula>0</formula>
    </cfRule>
    <cfRule type="cellIs" priority="92" dxfId="0" operator="greaterThan" stopIfTrue="1">
      <formula>0</formula>
    </cfRule>
  </conditionalFormatting>
  <conditionalFormatting sqref="BB4">
    <cfRule type="cellIs" priority="89" dxfId="1" operator="lessThan" stopIfTrue="1">
      <formula>0</formula>
    </cfRule>
    <cfRule type="cellIs" priority="90" dxfId="0" operator="greaterThan" stopIfTrue="1">
      <formula>0</formula>
    </cfRule>
  </conditionalFormatting>
  <conditionalFormatting sqref="AY4">
    <cfRule type="cellIs" priority="87" dxfId="1" operator="lessThan" stopIfTrue="1">
      <formula>0</formula>
    </cfRule>
    <cfRule type="cellIs" priority="88" dxfId="0" operator="greaterThan" stopIfTrue="1">
      <formula>0</formula>
    </cfRule>
  </conditionalFormatting>
  <conditionalFormatting sqref="AX5">
    <cfRule type="cellIs" priority="85" dxfId="1" operator="lessThan" stopIfTrue="1">
      <formula>0</formula>
    </cfRule>
    <cfRule type="cellIs" priority="86" dxfId="0" operator="greaterThan" stopIfTrue="1">
      <formula>0</formula>
    </cfRule>
  </conditionalFormatting>
  <conditionalFormatting sqref="AY5">
    <cfRule type="cellIs" priority="83" dxfId="1" operator="lessThan" stopIfTrue="1">
      <formula>0</formula>
    </cfRule>
    <cfRule type="cellIs" priority="84" dxfId="0" operator="greaterThan" stopIfTrue="1">
      <formula>0</formula>
    </cfRule>
  </conditionalFormatting>
  <conditionalFormatting sqref="AZ5">
    <cfRule type="cellIs" priority="81" dxfId="1" operator="lessThan" stopIfTrue="1">
      <formula>0</formula>
    </cfRule>
    <cfRule type="cellIs" priority="82" dxfId="0" operator="greaterThan" stopIfTrue="1">
      <formula>0</formula>
    </cfRule>
  </conditionalFormatting>
  <conditionalFormatting sqref="AZ4">
    <cfRule type="cellIs" priority="79" dxfId="1" operator="lessThan" stopIfTrue="1">
      <formula>0</formula>
    </cfRule>
    <cfRule type="cellIs" priority="80" dxfId="0" operator="greaterThan" stopIfTrue="1">
      <formula>0</formula>
    </cfRule>
  </conditionalFormatting>
  <conditionalFormatting sqref="AX6">
    <cfRule type="cellIs" priority="77" dxfId="1" operator="lessThan" stopIfTrue="1">
      <formula>0</formula>
    </cfRule>
    <cfRule type="cellIs" priority="78" dxfId="0" operator="greaterThan" stopIfTrue="1">
      <formula>0</formula>
    </cfRule>
  </conditionalFormatting>
  <conditionalFormatting sqref="AY6">
    <cfRule type="cellIs" priority="75" dxfId="1" operator="lessThan" stopIfTrue="1">
      <formula>0</formula>
    </cfRule>
    <cfRule type="cellIs" priority="76" dxfId="0" operator="greaterThan" stopIfTrue="1">
      <formula>0</formula>
    </cfRule>
  </conditionalFormatting>
  <conditionalFormatting sqref="AZ6">
    <cfRule type="cellIs" priority="73" dxfId="1" operator="lessThan" stopIfTrue="1">
      <formula>0</formula>
    </cfRule>
    <cfRule type="cellIs" priority="74" dxfId="0" operator="greaterThan" stopIfTrue="1">
      <formula>0</formula>
    </cfRule>
  </conditionalFormatting>
  <conditionalFormatting sqref="AZ7">
    <cfRule type="cellIs" priority="71" dxfId="1" operator="lessThan" stopIfTrue="1">
      <formula>0</formula>
    </cfRule>
    <cfRule type="cellIs" priority="72" dxfId="0" operator="greaterThan" stopIfTrue="1">
      <formula>0</formula>
    </cfRule>
  </conditionalFormatting>
  <conditionalFormatting sqref="AZ8">
    <cfRule type="cellIs" priority="69" dxfId="1" operator="lessThan" stopIfTrue="1">
      <formula>0</formula>
    </cfRule>
    <cfRule type="cellIs" priority="70" dxfId="0" operator="greaterThan" stopIfTrue="1">
      <formula>0</formula>
    </cfRule>
  </conditionalFormatting>
  <conditionalFormatting sqref="AZ9">
    <cfRule type="cellIs" priority="67" dxfId="1" operator="lessThan" stopIfTrue="1">
      <formula>0</formula>
    </cfRule>
    <cfRule type="cellIs" priority="68" dxfId="0" operator="greaterThan" stopIfTrue="1">
      <formula>0</formula>
    </cfRule>
  </conditionalFormatting>
  <conditionalFormatting sqref="AX8">
    <cfRule type="cellIs" priority="65" dxfId="1" operator="lessThan" stopIfTrue="1">
      <formula>0</formula>
    </cfRule>
    <cfRule type="cellIs" priority="66" dxfId="0" operator="greaterThan" stopIfTrue="1">
      <formula>0</formula>
    </cfRule>
  </conditionalFormatting>
  <conditionalFormatting sqref="AY8">
    <cfRule type="cellIs" priority="63" dxfId="1" operator="lessThan" stopIfTrue="1">
      <formula>0</formula>
    </cfRule>
    <cfRule type="cellIs" priority="64" dxfId="0" operator="greaterThan" stopIfTrue="1">
      <formula>0</formula>
    </cfRule>
  </conditionalFormatting>
  <conditionalFormatting sqref="AY9">
    <cfRule type="cellIs" priority="61" dxfId="1" operator="lessThan" stopIfTrue="1">
      <formula>0</formula>
    </cfRule>
    <cfRule type="cellIs" priority="62" dxfId="0" operator="greaterThan" stopIfTrue="1">
      <formula>0</formula>
    </cfRule>
  </conditionalFormatting>
  <conditionalFormatting sqref="AX9">
    <cfRule type="cellIs" priority="59" dxfId="1" operator="lessThan" stopIfTrue="1">
      <formula>0</formula>
    </cfRule>
    <cfRule type="cellIs" priority="60" dxfId="0" operator="greaterThan" stopIfTrue="1">
      <formula>0</formula>
    </cfRule>
  </conditionalFormatting>
  <conditionalFormatting sqref="AX7">
    <cfRule type="cellIs" priority="57" dxfId="1" operator="lessThan" stopIfTrue="1">
      <formula>0</formula>
    </cfRule>
    <cfRule type="cellIs" priority="58" dxfId="0" operator="greaterThan" stopIfTrue="1">
      <formula>0</formula>
    </cfRule>
  </conditionalFormatting>
  <conditionalFormatting sqref="AY7">
    <cfRule type="cellIs" priority="55" dxfId="1" operator="lessThan" stopIfTrue="1">
      <formula>0</formula>
    </cfRule>
    <cfRule type="cellIs" priority="56" dxfId="0" operator="greaterThan" stopIfTrue="1">
      <formula>0</formula>
    </cfRule>
  </conditionalFormatting>
  <conditionalFormatting sqref="BC4">
    <cfRule type="cellIs" priority="53" dxfId="1" operator="lessThan" stopIfTrue="1">
      <formula>0</formula>
    </cfRule>
    <cfRule type="cellIs" priority="54" dxfId="0" operator="greaterThan" stopIfTrue="1">
      <formula>0</formula>
    </cfRule>
  </conditionalFormatting>
  <conditionalFormatting sqref="BD4">
    <cfRule type="cellIs" priority="51" dxfId="1" operator="lessThan" stopIfTrue="1">
      <formula>0</formula>
    </cfRule>
    <cfRule type="cellIs" priority="52" dxfId="0" operator="greaterThan" stopIfTrue="1">
      <formula>0</formula>
    </cfRule>
  </conditionalFormatting>
  <conditionalFormatting sqref="BB5">
    <cfRule type="cellIs" priority="49" dxfId="1" operator="lessThan" stopIfTrue="1">
      <formula>0</formula>
    </cfRule>
    <cfRule type="cellIs" priority="50" dxfId="0" operator="greaterThan" stopIfTrue="1">
      <formula>0</formula>
    </cfRule>
  </conditionalFormatting>
  <conditionalFormatting sqref="BC5">
    <cfRule type="cellIs" priority="47" dxfId="1" operator="lessThan" stopIfTrue="1">
      <formula>0</formula>
    </cfRule>
    <cfRule type="cellIs" priority="48" dxfId="0" operator="greaterThan" stopIfTrue="1">
      <formula>0</formula>
    </cfRule>
  </conditionalFormatting>
  <conditionalFormatting sqref="BD5">
    <cfRule type="cellIs" priority="45" dxfId="1" operator="lessThan" stopIfTrue="1">
      <formula>0</formula>
    </cfRule>
    <cfRule type="cellIs" priority="46" dxfId="0" operator="greaterThan" stopIfTrue="1">
      <formula>0</formula>
    </cfRule>
  </conditionalFormatting>
  <conditionalFormatting sqref="BB6">
    <cfRule type="cellIs" priority="43" dxfId="1" operator="lessThan" stopIfTrue="1">
      <formula>0</formula>
    </cfRule>
    <cfRule type="cellIs" priority="44" dxfId="0" operator="greaterThan" stopIfTrue="1">
      <formula>0</formula>
    </cfRule>
  </conditionalFormatting>
  <conditionalFormatting sqref="BC6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BD6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BB7">
    <cfRule type="cellIs" priority="37" dxfId="1" operator="lessThan" stopIfTrue="1">
      <formula>0</formula>
    </cfRule>
    <cfRule type="cellIs" priority="38" dxfId="0" operator="greaterThan" stopIfTrue="1">
      <formula>0</formula>
    </cfRule>
  </conditionalFormatting>
  <conditionalFormatting sqref="BC7">
    <cfRule type="cellIs" priority="35" dxfId="1" operator="lessThan" stopIfTrue="1">
      <formula>0</formula>
    </cfRule>
    <cfRule type="cellIs" priority="36" dxfId="0" operator="greaterThan" stopIfTrue="1">
      <formula>0</formula>
    </cfRule>
  </conditionalFormatting>
  <conditionalFormatting sqref="BD7">
    <cfRule type="cellIs" priority="33" dxfId="1" operator="lessThan" stopIfTrue="1">
      <formula>0</formula>
    </cfRule>
    <cfRule type="cellIs" priority="34" dxfId="0" operator="greaterThan" stopIfTrue="1">
      <formula>0</formula>
    </cfRule>
  </conditionalFormatting>
  <conditionalFormatting sqref="BB8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BC8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BD8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BB9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BC9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BD9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N41 U41 N50 U50 N5 U5 U14 N14 U23 N23 U32 N32">
    <cfRule type="expression" priority="20" dxfId="2" stopIfTrue="1">
      <formula>$X$5=1</formula>
    </cfRule>
  </conditionalFormatting>
  <conditionalFormatting sqref="O41 V41 O50 V50 O5 V5 V14 O14 V23 O23 V32 O32">
    <cfRule type="expression" priority="19" dxfId="2" stopIfTrue="1">
      <formula>$X$5=2</formula>
    </cfRule>
  </conditionalFormatting>
  <conditionalFormatting sqref="P41 W41 P50 W50 P5 W5 W14 P14 W23 P23 W32 P32">
    <cfRule type="expression" priority="18" dxfId="2" stopIfTrue="1">
      <formula>$X$5=3</formula>
    </cfRule>
  </conditionalFormatting>
  <conditionalFormatting sqref="N42 U42 N51 U51 N6 U6 U15 N15 U24 N24 U33 N33">
    <cfRule type="expression" priority="17" dxfId="2" stopIfTrue="1">
      <formula>$X$6=1</formula>
    </cfRule>
  </conditionalFormatting>
  <conditionalFormatting sqref="O42 V42 O51 V51 O6 V6 V15 O15 V24 O24 V33 O33">
    <cfRule type="expression" priority="16" dxfId="2" stopIfTrue="1">
      <formula>$X$6=2</formula>
    </cfRule>
  </conditionalFormatting>
  <conditionalFormatting sqref="P42 W42 P51 W51 P6 W6 W15 P15 W24 P24 W33 P33">
    <cfRule type="expression" priority="15" dxfId="2" stopIfTrue="1">
      <formula>$X$6=3</formula>
    </cfRule>
  </conditionalFormatting>
  <conditionalFormatting sqref="N43 U43 N52 U52 N7 U7 U16 N16 U25 N25 U34 N34">
    <cfRule type="expression" priority="14" dxfId="2" stopIfTrue="1">
      <formula>$X$7=1</formula>
    </cfRule>
  </conditionalFormatting>
  <conditionalFormatting sqref="O43 V43 O52 V52 O7 V7 V16 O16 V25 O25 V34 O34">
    <cfRule type="expression" priority="13" dxfId="2" stopIfTrue="1">
      <formula>$X$7=2</formula>
    </cfRule>
  </conditionalFormatting>
  <conditionalFormatting sqref="P43 W43 P52 W52 P7 W7 W16 P16 W25 P25 W34 P34">
    <cfRule type="expression" priority="12" dxfId="2" stopIfTrue="1">
      <formula>$X$7=3</formula>
    </cfRule>
  </conditionalFormatting>
  <conditionalFormatting sqref="N45 U45 N54 U54 N9 U9 U18 N18 U27 N27 U36 N36">
    <cfRule type="expression" priority="11" dxfId="2" stopIfTrue="1">
      <formula>$X$9=1</formula>
    </cfRule>
  </conditionalFormatting>
  <conditionalFormatting sqref="O45 V45 O54 V54 O9 V9 V18 O18 V27 O27 V36 O36">
    <cfRule type="expression" priority="10" dxfId="2" stopIfTrue="1">
      <formula>$X$9=2</formula>
    </cfRule>
  </conditionalFormatting>
  <conditionalFormatting sqref="P45 W45 P54 W54 P9 W9 W18 P18 W27 P27 W36 P36">
    <cfRule type="expression" priority="9" dxfId="2" stopIfTrue="1">
      <formula>$X$9=3</formula>
    </cfRule>
  </conditionalFormatting>
  <conditionalFormatting sqref="N46 U46 N55 U55 N10 U10 U19 N19 U28 N28 U37 N37">
    <cfRule type="expression" priority="8" dxfId="2" stopIfTrue="1">
      <formula>$X$10=1</formula>
    </cfRule>
  </conditionalFormatting>
  <conditionalFormatting sqref="O46 V46 O55 V55 O10 V10 V19 O19 V28 O28 V37 O37">
    <cfRule type="expression" priority="7" dxfId="2" stopIfTrue="1">
      <formula>$X$10=2</formula>
    </cfRule>
  </conditionalFormatting>
  <conditionalFormatting sqref="P46 W46 P55 W55 P10 W10 W19 P19 W28 P28 W37 P37">
    <cfRule type="expression" priority="6" dxfId="2" stopIfTrue="1">
      <formula>$X$10=3</formula>
    </cfRule>
  </conditionalFormatting>
  <conditionalFormatting sqref="N47 U47 N56 U56 N11 U11 U20 N20 U29 N29 U38 N38">
    <cfRule type="expression" priority="5" dxfId="2" stopIfTrue="1">
      <formula>$X$11=1</formula>
    </cfRule>
  </conditionalFormatting>
  <conditionalFormatting sqref="O47 V47 O56 V56 O11 V11 V20 O20 V29 O29 V38 O38">
    <cfRule type="expression" priority="4" dxfId="2" stopIfTrue="1">
      <formula>$X$11=2</formula>
    </cfRule>
  </conditionalFormatting>
  <conditionalFormatting sqref="P47 W47 P56 W56 P11 W11 W20 P20 W29 P29 W38 P38">
    <cfRule type="expression" priority="3" dxfId="2" stopIfTrue="1">
      <formula>$X$11=3</formula>
    </cfRule>
  </conditionalFormatting>
  <conditionalFormatting sqref="AL4:AN9 AP4:AR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56"/>
  <sheetViews>
    <sheetView tabSelected="1" zoomScale="85" zoomScaleNormal="85" zoomScalePageLayoutView="0" workbookViewId="0" topLeftCell="A1">
      <selection activeCell="C3" sqref="C3:G3"/>
    </sheetView>
  </sheetViews>
  <sheetFormatPr defaultColWidth="9.00390625" defaultRowHeight="13.5" customHeight="1"/>
  <cols>
    <col min="2" max="2" width="7.125" style="76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8" width="2.875" style="0" hidden="1" customWidth="1"/>
    <col min="29" max="30" width="15.75390625" style="0" customWidth="1"/>
    <col min="32" max="32" width="3.625" style="109" hidden="1" customWidth="1"/>
    <col min="33" max="33" width="7.25390625" style="109" hidden="1" customWidth="1"/>
    <col min="34" max="34" width="3.625" style="110" hidden="1" customWidth="1"/>
    <col min="35" max="35" width="3.625" style="109" hidden="1" customWidth="1"/>
    <col min="36" max="36" width="7.25390625" style="110" hidden="1" customWidth="1"/>
    <col min="38" max="40" width="5.75390625" style="124" customWidth="1"/>
    <col min="41" max="41" width="41.75390625" style="124" customWidth="1"/>
    <col min="42" max="44" width="5.75390625" style="124" customWidth="1"/>
  </cols>
  <sheetData>
    <row r="1" spans="2:43" ht="13.5" customHeight="1" thickBot="1">
      <c r="B1" s="75"/>
      <c r="N1" s="1"/>
      <c r="O1" s="1"/>
      <c r="P1" s="1"/>
      <c r="AC1" s="1"/>
      <c r="AD1" s="1"/>
      <c r="AL1" s="125"/>
      <c r="AM1" s="125"/>
      <c r="AN1" s="125"/>
      <c r="AO1" s="125"/>
      <c r="AP1" s="125"/>
      <c r="AQ1" s="125"/>
    </row>
    <row r="2" spans="2:44" ht="13.5" customHeight="1" thickBot="1" thickTop="1">
      <c r="B2" s="3" t="str">
        <f>CONCATENATE("[center][b][color=#FF0000][u][size=150]",N2," ",CHAR(150)," ",U2," - ",C14,":",G14," (",C16,"-",G16,")[/size][/u][/color][/b][/center]")</f>
        <v>[center][b][color=#FF0000][u][size=150]Сб. Мегаспорта – КСП Торпедо - 4:0 (103-92)[/size][/u][/color][/b][/center]</v>
      </c>
      <c r="C2" s="209" t="s">
        <v>15</v>
      </c>
      <c r="D2" s="210"/>
      <c r="E2" s="210"/>
      <c r="F2" s="210"/>
      <c r="G2" s="211"/>
      <c r="H2" s="56"/>
      <c r="I2" s="30"/>
      <c r="J2" s="30"/>
      <c r="K2" s="30"/>
      <c r="L2" s="31"/>
      <c r="M2" s="74"/>
      <c r="N2" s="187" t="s">
        <v>57</v>
      </c>
      <c r="O2" s="188"/>
      <c r="P2" s="189"/>
      <c r="Q2" s="80"/>
      <c r="R2" s="81"/>
      <c r="S2" s="81"/>
      <c r="T2" s="82"/>
      <c r="U2" s="187" t="s">
        <v>72</v>
      </c>
      <c r="V2" s="188"/>
      <c r="W2" s="189"/>
      <c r="X2" s="30"/>
      <c r="Y2" s="30"/>
      <c r="Z2" s="160"/>
      <c r="AA2" s="160"/>
      <c r="AB2" s="160"/>
      <c r="AC2" s="33"/>
      <c r="AD2" s="34"/>
      <c r="AF2" s="90" t="str">
        <f>N3</f>
        <v>Zig Zag</v>
      </c>
      <c r="AG2" s="87">
        <v>1</v>
      </c>
      <c r="AH2" s="111"/>
      <c r="AI2" s="112" t="str">
        <f>U3</f>
        <v>VadimCz</v>
      </c>
      <c r="AJ2" s="87">
        <v>1</v>
      </c>
      <c r="AL2" s="181" t="str">
        <f>IF(LEN(N2)=0,"",N2)</f>
        <v>Сб. Мегаспорта</v>
      </c>
      <c r="AM2" s="182"/>
      <c r="AN2" s="183"/>
      <c r="AO2" s="184" t="str">
        <f>IF(LEN(C2)=0,"",C2)</f>
        <v>2 тур</v>
      </c>
      <c r="AP2" s="181" t="str">
        <f>IF(LEN(U2)=0,"",U2)</f>
        <v>КСП Торпедо</v>
      </c>
      <c r="AQ2" s="182"/>
      <c r="AR2" s="186"/>
    </row>
    <row r="3" spans="2:44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[center][b](2 матча осталось)[/b][/center]</v>
      </c>
      <c r="C3" s="206" t="s">
        <v>5</v>
      </c>
      <c r="D3" s="207"/>
      <c r="E3" s="207"/>
      <c r="F3" s="207"/>
      <c r="G3" s="208"/>
      <c r="H3" s="65" t="s">
        <v>6</v>
      </c>
      <c r="I3" s="66"/>
      <c r="J3" s="66"/>
      <c r="K3" s="36"/>
      <c r="L3" s="42"/>
      <c r="M3" s="201" t="s">
        <v>9</v>
      </c>
      <c r="N3" s="187" t="s">
        <v>58</v>
      </c>
      <c r="O3" s="188"/>
      <c r="P3" s="189"/>
      <c r="Q3" s="78"/>
      <c r="R3" s="79"/>
      <c r="S3" s="79"/>
      <c r="T3" s="79"/>
      <c r="U3" s="187" t="s">
        <v>73</v>
      </c>
      <c r="V3" s="188"/>
      <c r="W3" s="189"/>
      <c r="X3" s="30"/>
      <c r="Y3" s="30"/>
      <c r="Z3" s="36"/>
      <c r="AA3" s="36"/>
      <c r="AB3" s="36"/>
      <c r="AC3" s="156" t="str">
        <f>IF(LEN(N3)=0," ",N3)</f>
        <v>Zig Zag</v>
      </c>
      <c r="AD3" s="157" t="str">
        <f>IF(LEN(U3)=0," ",U3)</f>
        <v>VadimCz</v>
      </c>
      <c r="AF3" s="91" t="str">
        <f>N3</f>
        <v>Zig Zag</v>
      </c>
      <c r="AG3" s="88">
        <f>AC9</f>
        <v>26</v>
      </c>
      <c r="AH3" s="111"/>
      <c r="AI3" s="93" t="str">
        <f>U3</f>
        <v>VadimCz</v>
      </c>
      <c r="AJ3" s="88">
        <f>AD9</f>
        <v>24</v>
      </c>
      <c r="AL3" s="115">
        <v>1</v>
      </c>
      <c r="AM3" s="116" t="s">
        <v>14</v>
      </c>
      <c r="AN3" s="117">
        <v>2</v>
      </c>
      <c r="AO3" s="185"/>
      <c r="AP3" s="118">
        <v>1</v>
      </c>
      <c r="AQ3" s="116" t="s">
        <v>14</v>
      </c>
      <c r="AR3" s="119">
        <v>2</v>
      </c>
    </row>
    <row r="4" spans="2:44" ht="13.5" customHeight="1" thickBot="1">
      <c r="B4" s="3" t="str">
        <f>CONCATENATE(CHAR(10),"[b]линия матчей:[/b]",CHAR(10),"[b]1 тайм:[/b]")</f>
        <v>
[b]линия матчей:[/b]
[b]1 тайм:[/b]</v>
      </c>
      <c r="C4" s="97" t="s">
        <v>0</v>
      </c>
      <c r="D4" s="98"/>
      <c r="E4" s="98"/>
      <c r="F4" s="98"/>
      <c r="G4" s="99"/>
      <c r="H4" s="48" t="s">
        <v>6</v>
      </c>
      <c r="I4" s="193" t="s">
        <v>7</v>
      </c>
      <c r="J4" s="194"/>
      <c r="K4" s="41"/>
      <c r="L4" s="41"/>
      <c r="M4" s="202"/>
      <c r="N4" s="198" t="s">
        <v>0</v>
      </c>
      <c r="O4" s="199"/>
      <c r="P4" s="200"/>
      <c r="Q4" s="84" t="s">
        <v>12</v>
      </c>
      <c r="R4" s="204" t="s">
        <v>8</v>
      </c>
      <c r="S4" s="205"/>
      <c r="T4" s="84" t="s">
        <v>12</v>
      </c>
      <c r="U4" s="198" t="s">
        <v>0</v>
      </c>
      <c r="V4" s="199"/>
      <c r="W4" s="200"/>
      <c r="X4" s="35"/>
      <c r="Y4" s="36"/>
      <c r="Z4" s="35"/>
      <c r="AA4" s="35"/>
      <c r="AB4" s="35"/>
      <c r="AC4" s="179" t="s">
        <v>3</v>
      </c>
      <c r="AD4" s="180"/>
      <c r="AF4" s="91" t="str">
        <f>N3</f>
        <v>Zig Zag</v>
      </c>
      <c r="AG4" s="88">
        <f>AC7</f>
        <v>0</v>
      </c>
      <c r="AH4" s="111"/>
      <c r="AI4" s="93" t="str">
        <f>U3</f>
        <v>VadimCz</v>
      </c>
      <c r="AJ4" s="88">
        <f>AD7</f>
        <v>0</v>
      </c>
      <c r="AL4" s="138" t="str">
        <f aca="true" t="shared" si="0" ref="AL4:AN6">IF(SUM(Z5,Z14,Z23,Z32)&gt;0,CONCATENATE("+",SUM(Z5,Z14,Z23,Z32)),SUM(Z5,Z14,Z23,Z32))</f>
        <v>+1</v>
      </c>
      <c r="AM4" s="141">
        <f t="shared" si="0"/>
        <v>-2</v>
      </c>
      <c r="AN4" s="128">
        <f t="shared" si="0"/>
        <v>-1</v>
      </c>
      <c r="AO4" s="120" t="str">
        <f>IF(LEN(C5)=0,"",C5)</f>
        <v>1. Нюрнберг - Вердер - 8.03. 21:30 </v>
      </c>
      <c r="AP4" s="135">
        <f aca="true" t="shared" si="1" ref="AP4:AR9">IF((-AL4)&gt;0,CONCATENATE("+",-AL4),-AL4)</f>
        <v>-1</v>
      </c>
      <c r="AQ4" s="132" t="str">
        <f t="shared" si="1"/>
        <v>+2</v>
      </c>
      <c r="AR4" s="131" t="str">
        <f t="shared" si="1"/>
        <v>+1</v>
      </c>
    </row>
    <row r="5" spans="2:44" ht="13.5" customHeight="1">
      <c r="B5" s="3" t="str">
        <f>IF(L5=0,IF(X5=0,CONCATENATE(C5," - матч перенесен"),CONCATENATE(C5," - ",I5,":",J5)),C5)</f>
        <v>1. Нюрнберг - Вердер - 8.03. 21:30  - 0:2</v>
      </c>
      <c r="C5" s="100" t="s">
        <v>16</v>
      </c>
      <c r="D5" s="101"/>
      <c r="E5" s="101"/>
      <c r="F5" s="101"/>
      <c r="G5" s="102"/>
      <c r="H5" s="48"/>
      <c r="I5" s="21">
        <v>0</v>
      </c>
      <c r="J5" s="24">
        <v>2</v>
      </c>
      <c r="K5" s="44"/>
      <c r="L5" s="20">
        <f>IF(OR(LEN(I5)=0,LEN(J5)=0),1,0)</f>
        <v>0</v>
      </c>
      <c r="M5" s="202"/>
      <c r="N5" s="7">
        <v>8</v>
      </c>
      <c r="O5" s="7">
        <v>4</v>
      </c>
      <c r="P5" s="8">
        <v>2</v>
      </c>
      <c r="Q5" s="9">
        <f>IF(X5=0,0,IF(X5=1,N5,IF(X5=2,O5,IF(X5=3,P5," "))))</f>
        <v>2</v>
      </c>
      <c r="R5" s="10">
        <f>IF(Y5=0," ",IF(X5=0,0,IF(X5=1,IF(N5&gt;U5,1,0),IF(X5=2,IF(O5&gt;V5,1,0),IF(P5&gt;W5,1,0)))))</f>
        <v>0</v>
      </c>
      <c r="S5" s="9">
        <f>IF(Y5=0," ",IF(X5=0,0,IF(X5=1,IF(N5&lt;U5,1,0),IF(X5=2,IF(O5&lt;V5,1,0),IF(P5&lt;W5,1,0)))))</f>
        <v>1</v>
      </c>
      <c r="T5" s="9">
        <f>IF(X5=0,0,IF(X5=1,U5,IF(X5=2,V5,IF(X5=3,W5," "))))</f>
        <v>3</v>
      </c>
      <c r="U5" s="7">
        <v>8</v>
      </c>
      <c r="V5" s="7">
        <v>5</v>
      </c>
      <c r="W5" s="8">
        <v>3</v>
      </c>
      <c r="X5" s="28">
        <f>IF(OR(LEN($I$5)=0,LEN($J$5)=0),"",IF(OR($I$5="-",$J$5="-"),0,IF($I$5=$J$5,2,IF($I$5&gt;$J$5,1,3))))</f>
        <v>3</v>
      </c>
      <c r="Y5" s="20">
        <f>IF(OR(LEN($I$5)=0,LEN($J$5)=0,LEN(N5)=0,LEN(O5)=0,LEN(P5)=0,LEN(U5)=0,LEN(V5)=0,LEN(W5)=0),0,1)</f>
        <v>1</v>
      </c>
      <c r="Z5" s="161">
        <f aca="true" t="shared" si="2" ref="Z5:AB7">IF(N5&gt;U5,1,IF(N5&lt;U5,-1,0))</f>
        <v>0</v>
      </c>
      <c r="AA5" s="162">
        <f t="shared" si="2"/>
        <v>-1</v>
      </c>
      <c r="AB5" s="163">
        <f t="shared" si="2"/>
        <v>-1</v>
      </c>
      <c r="AC5" s="154">
        <f>SUM(R5:R7,R9:R11)</f>
        <v>2</v>
      </c>
      <c r="AD5" s="155">
        <f>SUM(S5:S7,S9:S11)</f>
        <v>2</v>
      </c>
      <c r="AF5" s="91" t="str">
        <f>N3</f>
        <v>Zig Zag</v>
      </c>
      <c r="AG5" s="88">
        <f>AD7</f>
        <v>0</v>
      </c>
      <c r="AH5" s="111"/>
      <c r="AI5" s="94" t="str">
        <f>U3</f>
        <v>VadimCz</v>
      </c>
      <c r="AJ5" s="88">
        <f>AC7</f>
        <v>0</v>
      </c>
      <c r="AL5" s="139" t="str">
        <f t="shared" si="0"/>
        <v>+1</v>
      </c>
      <c r="AM5" s="142" t="str">
        <f t="shared" si="0"/>
        <v>+1</v>
      </c>
      <c r="AN5" s="129">
        <f t="shared" si="0"/>
        <v>-1</v>
      </c>
      <c r="AO5" s="121" t="str">
        <f>IF(LEN(C6)=0,"",C6)</f>
        <v>2. Ювентус - Фиорентина - 9.03. 15:30 </v>
      </c>
      <c r="AP5" s="136">
        <f t="shared" si="1"/>
        <v>-1</v>
      </c>
      <c r="AQ5" s="133">
        <f t="shared" si="1"/>
        <v>-1</v>
      </c>
      <c r="AR5" s="130" t="str">
        <f t="shared" si="1"/>
        <v>+1</v>
      </c>
    </row>
    <row r="6" spans="2:44" ht="13.5" customHeight="1" thickBot="1">
      <c r="B6" s="3" t="str">
        <f>IF(L6=0,IF(X6=0,CONCATENATE(C6," - матч перенесен"),CONCATENATE(C6," - ",I6,":",J6)),C6)</f>
        <v>2. Ювентус - Фиорентина - 9.03. 15:30 </v>
      </c>
      <c r="C6" s="100" t="s">
        <v>17</v>
      </c>
      <c r="D6" s="101"/>
      <c r="E6" s="101"/>
      <c r="F6" s="101"/>
      <c r="G6" s="102"/>
      <c r="H6" s="48"/>
      <c r="I6" s="21"/>
      <c r="J6" s="24"/>
      <c r="K6" s="45"/>
      <c r="L6" s="5">
        <f>IF(OR(LEN(I6)=0,LEN(J6)=0),1,0)</f>
        <v>1</v>
      </c>
      <c r="M6" s="202"/>
      <c r="N6" s="7">
        <v>9</v>
      </c>
      <c r="O6" s="7">
        <v>3</v>
      </c>
      <c r="P6" s="8">
        <v>1</v>
      </c>
      <c r="Q6" s="9" t="str">
        <f>IF(X6=0,0,IF(X6=1,N6,IF(X6=2,O6,IF(X6=3,P6," "))))</f>
        <v> </v>
      </c>
      <c r="R6" s="10" t="str">
        <f>IF(Y6=0," ",IF(X6=0,0,IF(X6=1,IF(N6&gt;U6,1,0),IF(X6=2,IF(O6&gt;V6,1,0),IF(P6&gt;W6,1,0)))))</f>
        <v> </v>
      </c>
      <c r="S6" s="9" t="str">
        <f>IF(Y6=0," ",IF(X6=0,0,IF(X6=1,IF(N6&lt;U6,1,0),IF(X6=2,IF(O6&lt;V6,1,0),IF(P6&lt;W6,1,0)))))</f>
        <v> </v>
      </c>
      <c r="T6" s="9" t="str">
        <f>IF(X6=0,0,IF(X6=1,U6,IF(X6=2,V6,IF(X6=3,W6," "))))</f>
        <v> </v>
      </c>
      <c r="U6" s="7">
        <v>9</v>
      </c>
      <c r="V6" s="7">
        <v>2</v>
      </c>
      <c r="W6" s="8">
        <v>1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64">
        <f t="shared" si="2"/>
        <v>0</v>
      </c>
      <c r="AA6" s="165">
        <f t="shared" si="2"/>
        <v>1</v>
      </c>
      <c r="AB6" s="4">
        <f t="shared" si="2"/>
        <v>0</v>
      </c>
      <c r="AC6" s="179" t="s">
        <v>4</v>
      </c>
      <c r="AD6" s="180"/>
      <c r="AF6" s="91" t="str">
        <f>N3</f>
        <v>Zig Zag</v>
      </c>
      <c r="AG6" s="88">
        <f>COUNTIF(Q5:Q11,9)</f>
        <v>1</v>
      </c>
      <c r="AH6" s="111"/>
      <c r="AI6" s="93" t="str">
        <f>U3</f>
        <v>VadimCz</v>
      </c>
      <c r="AJ6" s="88">
        <f>COUNTIF(T5:T11,9)</f>
        <v>1</v>
      </c>
      <c r="AL6" s="148">
        <f t="shared" si="0"/>
        <v>-1</v>
      </c>
      <c r="AM6" s="149">
        <f t="shared" si="0"/>
        <v>0</v>
      </c>
      <c r="AN6" s="150" t="str">
        <f t="shared" si="0"/>
        <v>+1</v>
      </c>
      <c r="AO6" s="122" t="str">
        <f>IF(LEN(C7)=0,"",C7)</f>
        <v>3. Парма - Верона - 9.03. 18:00 </v>
      </c>
      <c r="AP6" s="151" t="str">
        <f t="shared" si="1"/>
        <v>+1</v>
      </c>
      <c r="AQ6" s="152">
        <f t="shared" si="1"/>
        <v>0</v>
      </c>
      <c r="AR6" s="153">
        <f t="shared" si="1"/>
        <v>-1</v>
      </c>
    </row>
    <row r="7" spans="2:44" ht="13.5" customHeight="1" thickBot="1">
      <c r="B7" s="3" t="str">
        <f>IF(L7=0,IF(X7=0,CONCATENATE(C7," - матч перенесен"),CONCATENATE(C7," - ",I7,":",J7)),C7)</f>
        <v>3. Парма - Верона - 9.03. 18:00 </v>
      </c>
      <c r="C7" s="100" t="s">
        <v>18</v>
      </c>
      <c r="D7" s="101"/>
      <c r="E7" s="101"/>
      <c r="F7" s="101"/>
      <c r="G7" s="102"/>
      <c r="H7" s="48"/>
      <c r="I7" s="22"/>
      <c r="J7" s="23"/>
      <c r="K7" s="46"/>
      <c r="L7" s="17">
        <f>IF(OR(LEN(I7)=0,LEN(J7)=0),1,0)</f>
        <v>1</v>
      </c>
      <c r="M7" s="202"/>
      <c r="N7" s="7">
        <v>7</v>
      </c>
      <c r="O7" s="7">
        <v>6</v>
      </c>
      <c r="P7" s="8">
        <v>5</v>
      </c>
      <c r="Q7" s="9" t="str">
        <f>IF(X7=0,0,IF(X7=1,N7,IF(X7=2,O7,IF(X7=3,P7," "))))</f>
        <v> </v>
      </c>
      <c r="R7" s="10" t="str">
        <f>IF(Y7=0," ",IF(X7=0,0,IF(X7=1,IF(N7&gt;U7,1,0),IF(X7=2,IF(O7&gt;V7,1,0),IF(P7&gt;W7,1,0)))))</f>
        <v> </v>
      </c>
      <c r="S7" s="9" t="str">
        <f>IF(Y7=0," ",IF(X7=0,0,IF(X7=1,IF(N7&lt;U7,1,0),IF(X7=2,IF(O7&lt;V7,1,0),IF(P7&lt;W7,1,0)))))</f>
        <v> </v>
      </c>
      <c r="T7" s="9" t="str">
        <f>IF(X7=0,0,IF(X7=1,U7,IF(X7=2,V7,IF(X7=3,W7," "))))</f>
        <v> </v>
      </c>
      <c r="U7" s="7">
        <v>7</v>
      </c>
      <c r="V7" s="7">
        <v>6</v>
      </c>
      <c r="W7" s="8">
        <v>4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66">
        <f t="shared" si="2"/>
        <v>0</v>
      </c>
      <c r="AA7" s="167">
        <f t="shared" si="2"/>
        <v>0</v>
      </c>
      <c r="AB7" s="4">
        <f t="shared" si="2"/>
        <v>1</v>
      </c>
      <c r="AC7" s="154">
        <f>IF(AC5-AD5&gt;0,AC5-AD5,0)</f>
        <v>0</v>
      </c>
      <c r="AD7" s="155">
        <f>IF(AC5-AD5&lt;0,AD5-AC5,0)</f>
        <v>0</v>
      </c>
      <c r="AF7" s="91" t="str">
        <f>N12</f>
        <v>Математик</v>
      </c>
      <c r="AG7" s="88">
        <v>1</v>
      </c>
      <c r="AH7" s="111"/>
      <c r="AI7" s="113" t="str">
        <f>U12</f>
        <v>raptoroff</v>
      </c>
      <c r="AJ7" s="88">
        <v>1</v>
      </c>
      <c r="AL7" s="139">
        <f aca="true" t="shared" si="3" ref="AL7:AN9">IF(SUM(Z9,Z18,Z27,Z36)&gt;0,CONCATENATE("+",SUM(Z9,Z18,Z27,Z36)),SUM(Z9,Z18,Z27,Z36))</f>
        <v>-2</v>
      </c>
      <c r="AM7" s="142" t="str">
        <f t="shared" si="3"/>
        <v>+1</v>
      </c>
      <c r="AN7" s="144" t="str">
        <f t="shared" si="3"/>
        <v>+2</v>
      </c>
      <c r="AO7" s="120" t="str">
        <f>IF(LEN(C9)=0,"",C9)</f>
        <v>4. Килмарнок - Хартс - 8.03. 19:00 </v>
      </c>
      <c r="AP7" s="136" t="str">
        <f t="shared" si="1"/>
        <v>+2</v>
      </c>
      <c r="AQ7" s="133">
        <f t="shared" si="1"/>
        <v>-1</v>
      </c>
      <c r="AR7" s="130">
        <f t="shared" si="1"/>
        <v>-2</v>
      </c>
    </row>
    <row r="8" spans="2:44" ht="13.5" customHeight="1" thickBot="1">
      <c r="B8" s="3" t="s">
        <v>11</v>
      </c>
      <c r="C8" s="103" t="s">
        <v>19</v>
      </c>
      <c r="D8" s="104"/>
      <c r="E8" s="104"/>
      <c r="F8" s="104"/>
      <c r="G8" s="105"/>
      <c r="H8" s="48" t="s">
        <v>6</v>
      </c>
      <c r="I8" s="25"/>
      <c r="J8" s="26"/>
      <c r="K8" s="47"/>
      <c r="L8" s="6">
        <f>SUM(L5:L7,L9:L11)</f>
        <v>2</v>
      </c>
      <c r="M8" s="202"/>
      <c r="N8" s="195" t="s">
        <v>1</v>
      </c>
      <c r="O8" s="196"/>
      <c r="P8" s="197"/>
      <c r="Q8" s="19"/>
      <c r="R8" s="83"/>
      <c r="S8" s="77"/>
      <c r="T8" s="19"/>
      <c r="U8" s="195" t="s">
        <v>1</v>
      </c>
      <c r="V8" s="196"/>
      <c r="W8" s="197"/>
      <c r="X8" s="37"/>
      <c r="Y8" s="38"/>
      <c r="Z8" s="38"/>
      <c r="AA8" s="38"/>
      <c r="AB8" s="38"/>
      <c r="AC8" s="173" t="s">
        <v>13</v>
      </c>
      <c r="AD8" s="174"/>
      <c r="AF8" s="91" t="str">
        <f>N12</f>
        <v>Математик</v>
      </c>
      <c r="AG8" s="88">
        <f>AC18</f>
        <v>23</v>
      </c>
      <c r="AH8" s="111"/>
      <c r="AI8" s="93" t="str">
        <f>U12</f>
        <v>raptoroff</v>
      </c>
      <c r="AJ8" s="88">
        <f>AD18</f>
        <v>20</v>
      </c>
      <c r="AL8" s="145" t="str">
        <f t="shared" si="3"/>
        <v>+3</v>
      </c>
      <c r="AM8" s="146">
        <f t="shared" si="3"/>
        <v>-4</v>
      </c>
      <c r="AN8" s="147">
        <f t="shared" si="3"/>
        <v>-1</v>
      </c>
      <c r="AO8" s="121" t="str">
        <f>IF(LEN(C10)=0,"",C10)</f>
        <v>5. Бетис - Хетафе - 8.03. 21:00 </v>
      </c>
      <c r="AP8" s="136">
        <f t="shared" si="1"/>
        <v>-3</v>
      </c>
      <c r="AQ8" s="133" t="str">
        <f t="shared" si="1"/>
        <v>+4</v>
      </c>
      <c r="AR8" s="130" t="str">
        <f t="shared" si="1"/>
        <v>+1</v>
      </c>
    </row>
    <row r="9" spans="2:44" ht="13.5" customHeight="1" thickBot="1">
      <c r="B9" s="3" t="str">
        <f>IF(L9=0,IF(X9=0,CONCATENATE(C9," - матч перенесен"),CONCATENATE(C9," - ",I9,":",J9)),C9)</f>
        <v>4. Килмарнок - Хартс - 8.03. 19:00  - 4:2</v>
      </c>
      <c r="C9" s="100" t="s">
        <v>20</v>
      </c>
      <c r="D9" s="101"/>
      <c r="E9" s="101"/>
      <c r="F9" s="101"/>
      <c r="G9" s="102"/>
      <c r="H9" s="48"/>
      <c r="I9" s="21">
        <v>4</v>
      </c>
      <c r="J9" s="24">
        <v>2</v>
      </c>
      <c r="K9" s="45"/>
      <c r="L9" s="20">
        <f>IF(OR(LEN(I9)=0,LEN(J9)=0),1,0)</f>
        <v>0</v>
      </c>
      <c r="M9" s="202"/>
      <c r="N9" s="7">
        <v>8</v>
      </c>
      <c r="O9" s="7">
        <v>5</v>
      </c>
      <c r="P9" s="8">
        <v>3</v>
      </c>
      <c r="Q9" s="9">
        <f>IF(X9=0,0,IF(X9=1,N9,IF(X9=2,O9,IF(X9=3,P9," "))))</f>
        <v>8</v>
      </c>
      <c r="R9" s="10">
        <f>IF(Y9=0," ",IF(X9=0,0,IF(X9=1,IF(N9&gt;U9,1,0),IF(X9=2,IF(O9&gt;V9,1,0),IF(P9&gt;W9,1,0)))))</f>
        <v>0</v>
      </c>
      <c r="S9" s="9">
        <f>IF(Y9=0," ",IF(X9=0,0,IF(X9=1,IF(N9&lt;U9,1,0),IF(X9=2,IF(O9&lt;V9,1,0),IF(P9&lt;W9,1,0)))))</f>
        <v>1</v>
      </c>
      <c r="T9" s="9">
        <f>IF(X9=0,0,IF(X9=1,U9,IF(X9=2,V9,IF(X9=3,W9," "))))</f>
        <v>9</v>
      </c>
      <c r="U9" s="7">
        <v>9</v>
      </c>
      <c r="V9" s="7">
        <v>2</v>
      </c>
      <c r="W9" s="8">
        <v>1</v>
      </c>
      <c r="X9" s="4">
        <f>IF(OR(LEN($I$9)=0,LEN($J$9)=0),"",IF(OR($I$9="-",$J$9="-"),0,IF($I$9=$J$9,2,IF($I$9&gt;$J$9,1,3))))</f>
        <v>1</v>
      </c>
      <c r="Y9" s="20">
        <f>IF(OR(LEN($I$9)=0,LEN($J$9)=0,LEN(N9)=0,LEN(O9)=0,LEN(P9)=0,LEN(U9)=0,LEN(V9)=0,LEN(W9)=0),0,1)</f>
        <v>1</v>
      </c>
      <c r="Z9" s="161">
        <f aca="true" t="shared" si="4" ref="Z9:AB11">IF(N9&gt;U9,1,IF(N9&lt;U9,-1,0))</f>
        <v>-1</v>
      </c>
      <c r="AA9" s="162">
        <f t="shared" si="4"/>
        <v>1</v>
      </c>
      <c r="AB9" s="163">
        <f t="shared" si="4"/>
        <v>1</v>
      </c>
      <c r="AC9" s="154">
        <f>SUM(Q5:Q7,Q9:Q11)</f>
        <v>26</v>
      </c>
      <c r="AD9" s="155">
        <f>SUM(T5:T7,T9:T11)</f>
        <v>24</v>
      </c>
      <c r="AF9" s="91" t="str">
        <f>N12</f>
        <v>Математик</v>
      </c>
      <c r="AG9" s="88">
        <f>AC16</f>
        <v>1</v>
      </c>
      <c r="AH9" s="111"/>
      <c r="AI9" s="93" t="str">
        <f>U12</f>
        <v>raptoroff</v>
      </c>
      <c r="AJ9" s="88">
        <f>AD16</f>
        <v>0</v>
      </c>
      <c r="AL9" s="140" t="str">
        <f t="shared" si="3"/>
        <v>+4</v>
      </c>
      <c r="AM9" s="143">
        <f t="shared" si="3"/>
        <v>0</v>
      </c>
      <c r="AN9" s="125">
        <f t="shared" si="3"/>
        <v>-3</v>
      </c>
      <c r="AO9" s="123" t="str">
        <f>IF(LEN(C11)=0,"",C11)</f>
        <v>6. Удинезе - Милан - 8.03. 21:00</v>
      </c>
      <c r="AP9" s="137">
        <f t="shared" si="1"/>
        <v>-4</v>
      </c>
      <c r="AQ9" s="134">
        <f t="shared" si="1"/>
        <v>0</v>
      </c>
      <c r="AR9" s="127" t="str">
        <f t="shared" si="1"/>
        <v>+3</v>
      </c>
    </row>
    <row r="10" spans="2:41" ht="13.5" customHeight="1" thickTop="1">
      <c r="B10" s="3" t="str">
        <f>IF(L10=0,IF(X10=0,CONCATENATE(C10," - матч перенесен"),CONCATENATE(C10," - ",I10,":",J10)),C10)</f>
        <v>5. Бетис - Хетафе - 8.03. 21:00  - 2:0</v>
      </c>
      <c r="C10" s="100" t="s">
        <v>21</v>
      </c>
      <c r="D10" s="101"/>
      <c r="E10" s="101"/>
      <c r="F10" s="101"/>
      <c r="G10" s="102"/>
      <c r="H10" s="48"/>
      <c r="I10" s="21">
        <v>2</v>
      </c>
      <c r="J10" s="24">
        <v>0</v>
      </c>
      <c r="K10" s="45"/>
      <c r="L10" s="5">
        <f>IF(OR(LEN(I10)=0,LEN(J10)=0),1,0)</f>
        <v>0</v>
      </c>
      <c r="M10" s="202"/>
      <c r="N10" s="7">
        <v>9</v>
      </c>
      <c r="O10" s="7">
        <v>2</v>
      </c>
      <c r="P10" s="8">
        <v>1</v>
      </c>
      <c r="Q10" s="9">
        <f>IF(X10=0,0,IF(X10=1,N10,IF(X10=2,O10,IF(X10=3,P10," "))))</f>
        <v>9</v>
      </c>
      <c r="R10" s="10">
        <f>IF(Y10=0," ",IF(X10=0,0,IF(X10=1,IF(N10&gt;U10,1,0),IF(X10=2,IF(O10&gt;V10,1,0),IF(P10&gt;W10,1,0)))))</f>
        <v>1</v>
      </c>
      <c r="S10" s="9">
        <f>IF(Y10=0," ",IF(X10=0,0,IF(X10=1,IF(N10&lt;U10,1,0),IF(X10=2,IF(O10&lt;V10,1,0),IF(P10&lt;W10,1,0)))))</f>
        <v>0</v>
      </c>
      <c r="T10" s="9">
        <f>IF(X10=0,0,IF(X10=1,U10,IF(X10=2,V10,IF(X10=3,W10," "))))</f>
        <v>7</v>
      </c>
      <c r="U10" s="7">
        <v>7</v>
      </c>
      <c r="V10" s="7">
        <v>4</v>
      </c>
      <c r="W10" s="8">
        <v>3</v>
      </c>
      <c r="X10" s="4">
        <f>IF(OR(LEN($I$10)=0,LEN($J$10)=0),"",IF(OR($I$10="-",$J$10="-"),0,IF($I$10=$J$10,2,IF($I$10&gt;$J$10,1,3))))</f>
        <v>1</v>
      </c>
      <c r="Y10" s="5">
        <f>IF(OR(LEN($I$10)=0,LEN($J$10)=0,LEN(N10)=0,LEN(O10)=0,LEN(P10)=0,LEN(U10)=0,LEN(V10)=0,LEN(W10)=0),0,1)</f>
        <v>1</v>
      </c>
      <c r="Z10" s="164">
        <f t="shared" si="4"/>
        <v>1</v>
      </c>
      <c r="AA10" s="165">
        <f t="shared" si="4"/>
        <v>-1</v>
      </c>
      <c r="AB10" s="4">
        <f t="shared" si="4"/>
        <v>-1</v>
      </c>
      <c r="AC10" s="158"/>
      <c r="AD10" s="159"/>
      <c r="AF10" s="91" t="str">
        <f>N12</f>
        <v>Математик</v>
      </c>
      <c r="AG10" s="88">
        <f>AD16</f>
        <v>0</v>
      </c>
      <c r="AH10" s="111"/>
      <c r="AI10" s="94" t="str">
        <f>U12</f>
        <v>raptoroff</v>
      </c>
      <c r="AJ10" s="88">
        <f>AC16</f>
        <v>1</v>
      </c>
      <c r="AO10" s="126"/>
    </row>
    <row r="11" spans="2:36" ht="13.5" customHeight="1" thickBot="1">
      <c r="B11" s="3" t="str">
        <f>IF(L11=0,IF(X11=0,CONCATENATE(C11," - матч перенесен"),CONCATENATE(C11," - ",I11,":",J11)),C11)</f>
        <v>6. Удинезе - Милан - 8.03. 21:00 - 1:0</v>
      </c>
      <c r="C11" s="106" t="s">
        <v>22</v>
      </c>
      <c r="D11" s="107"/>
      <c r="E11" s="107"/>
      <c r="F11" s="107"/>
      <c r="G11" s="108"/>
      <c r="H11" s="48"/>
      <c r="I11" s="22">
        <v>1</v>
      </c>
      <c r="J11" s="23">
        <v>0</v>
      </c>
      <c r="K11" s="44"/>
      <c r="L11" s="17">
        <f>IF(OR(LEN(I11)=0,LEN(J11)=0),1,0)</f>
        <v>0</v>
      </c>
      <c r="M11" s="202"/>
      <c r="N11" s="7">
        <v>7</v>
      </c>
      <c r="O11" s="7">
        <v>4</v>
      </c>
      <c r="P11" s="8">
        <v>6</v>
      </c>
      <c r="Q11" s="9">
        <f>IF(X11=0,0,IF(X11=1,N11,IF(X11=2,O11,IF(X11=3,P11," "))))</f>
        <v>7</v>
      </c>
      <c r="R11" s="10">
        <f>IF(Y11=0," ",IF(X11=0,0,IF(X11=1,IF(N11&gt;U11,1,0),IF(X11=2,IF(O11&gt;V11,1,0),IF(P11&gt;W11,1,0)))))</f>
        <v>1</v>
      </c>
      <c r="S11" s="9">
        <f>IF(Y11=0," ",IF(X11=0,0,IF(X11=1,IF(N11&lt;U11,1,0),IF(X11=2,IF(O11&lt;V11,1,0),IF(P11&lt;W11,1,0)))))</f>
        <v>0</v>
      </c>
      <c r="T11" s="9">
        <f>IF(X11=0,0,IF(X11=1,U11,IF(X11=2,V11,IF(X11=3,W11," "))))</f>
        <v>5</v>
      </c>
      <c r="U11" s="7">
        <v>5</v>
      </c>
      <c r="V11" s="7">
        <v>6</v>
      </c>
      <c r="W11" s="8">
        <v>8</v>
      </c>
      <c r="X11" s="4">
        <f>IF(OR(LEN($I$11)=0,LEN($J$11)=0),"",IF(OR($I$11="-",$J$11="-"),0,IF($I$11=$J$11,2,IF($I$11&gt;$J$11,1,3))))</f>
        <v>1</v>
      </c>
      <c r="Y11" s="5">
        <f>IF(OR(LEN($I$11)=0,LEN($J$11)=0,LEN(N11)=0,LEN(O11)=0,LEN(P11)=0,LEN(U11)=0,LEN(V11)=0,LEN(W11)=0),0,1)</f>
        <v>1</v>
      </c>
      <c r="Z11" s="168">
        <f t="shared" si="4"/>
        <v>1</v>
      </c>
      <c r="AA11" s="169">
        <f t="shared" si="4"/>
        <v>-1</v>
      </c>
      <c r="AB11" s="170">
        <f t="shared" si="4"/>
        <v>-1</v>
      </c>
      <c r="AC11" s="39"/>
      <c r="AD11" s="40"/>
      <c r="AF11" s="91" t="str">
        <f>N12</f>
        <v>Математик</v>
      </c>
      <c r="AG11" s="88">
        <f>COUNTIF(Q14:Q20,9)</f>
        <v>1</v>
      </c>
      <c r="AH11" s="111"/>
      <c r="AI11" s="93" t="str">
        <f>U12</f>
        <v>raptoroff</v>
      </c>
      <c r="AJ11" s="88">
        <f>COUNTIF(T14:T20,9)</f>
        <v>1</v>
      </c>
    </row>
    <row r="12" spans="2:36" ht="13.5" customHeight="1" thickBot="1">
      <c r="B12" s="95" t="str">
        <f>CONCATENATE(CHAR(10),"[b]Линия 1. [color=#FF0000][u]",AC3," ",CHAR(150)," ",AD3,"[/u] - ",AC5,":",AD5," [/color] (разница ",AC7,":",AD7,") (",AC9,"-",AD9,")[/b]")</f>
        <v>
[b]Линия 1. [color=#FF0000][u]Zig Zag – VadimCz[/u] - 2:2 [/color] (разница 0:0) (26-24)[/b]</v>
      </c>
      <c r="C12" s="215" t="str">
        <f>IF(LEN(N2)=0," ",N2)</f>
        <v>Сб. Мегаспорта</v>
      </c>
      <c r="D12" s="216"/>
      <c r="E12" s="216"/>
      <c r="F12" s="216"/>
      <c r="G12" s="73" t="str">
        <f>IF(LEN(U2)=0," ",U2)</f>
        <v>КСП Торпедо</v>
      </c>
      <c r="H12" s="57"/>
      <c r="I12" s="36"/>
      <c r="J12" s="36"/>
      <c r="K12" s="36"/>
      <c r="L12" s="58"/>
      <c r="M12" s="202"/>
      <c r="N12" s="187" t="s">
        <v>59</v>
      </c>
      <c r="O12" s="188"/>
      <c r="P12" s="189"/>
      <c r="Q12" s="32"/>
      <c r="R12" s="32"/>
      <c r="S12" s="32"/>
      <c r="T12" s="32"/>
      <c r="U12" s="187" t="s">
        <v>74</v>
      </c>
      <c r="V12" s="188"/>
      <c r="W12" s="189"/>
      <c r="X12" s="54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(2 матча осталось)</v>
      </c>
      <c r="Y12" s="54"/>
      <c r="Z12" s="55"/>
      <c r="AA12" s="55"/>
      <c r="AB12" s="55"/>
      <c r="AC12" s="156" t="str">
        <f>IF(LEN(N12)=0," ",N12)</f>
        <v>Математик</v>
      </c>
      <c r="AD12" s="157" t="str">
        <f>IF(LEN(U12)=0," ",U12)</f>
        <v>raptoroff</v>
      </c>
      <c r="AF12" s="91" t="str">
        <f>N21</f>
        <v>Accrington</v>
      </c>
      <c r="AG12" s="88">
        <v>1</v>
      </c>
      <c r="AH12" s="111"/>
      <c r="AI12" s="113" t="str">
        <f>U21</f>
        <v>Fatalist</v>
      </c>
      <c r="AJ12" s="88">
        <v>1</v>
      </c>
    </row>
    <row r="13" spans="2:36" ht="13.5" customHeight="1" thickBot="1">
      <c r="B13" s="95" t="str">
        <f>CONCATENATE("[b]Прогнозы: ",CHAR(10),"1 тайм:[/b]",CHAR(10),"1. ",N5,"-",O5,"-",P5," || ",U5,"-",V5,"-",W5)</f>
        <v>[b]Прогнозы: 
1 тайм:[/b]
1. 8-4-2 || 8-5-3</v>
      </c>
      <c r="C13" s="190" t="s">
        <v>2</v>
      </c>
      <c r="D13" s="191"/>
      <c r="E13" s="191"/>
      <c r="F13" s="191"/>
      <c r="G13" s="192"/>
      <c r="H13" s="60"/>
      <c r="I13" s="49"/>
      <c r="J13" s="49"/>
      <c r="K13" s="49"/>
      <c r="L13" s="43"/>
      <c r="M13" s="202"/>
      <c r="N13" s="198" t="s">
        <v>0</v>
      </c>
      <c r="O13" s="199"/>
      <c r="P13" s="200"/>
      <c r="Q13" s="84" t="s">
        <v>12</v>
      </c>
      <c r="R13" s="204" t="s">
        <v>8</v>
      </c>
      <c r="S13" s="205"/>
      <c r="T13" s="84" t="s">
        <v>12</v>
      </c>
      <c r="U13" s="198" t="s">
        <v>0</v>
      </c>
      <c r="V13" s="199"/>
      <c r="W13" s="200"/>
      <c r="X13" s="55"/>
      <c r="Y13" s="49"/>
      <c r="Z13" s="35"/>
      <c r="AA13" s="35"/>
      <c r="AB13" s="35"/>
      <c r="AC13" s="179" t="s">
        <v>3</v>
      </c>
      <c r="AD13" s="180"/>
      <c r="AF13" s="91" t="str">
        <f>N21</f>
        <v>Accrington</v>
      </c>
      <c r="AG13" s="88">
        <f>AC27</f>
        <v>27</v>
      </c>
      <c r="AH13" s="111"/>
      <c r="AI13" s="93" t="str">
        <f>U21</f>
        <v>Fatalist</v>
      </c>
      <c r="AJ13" s="88">
        <f>AD27</f>
        <v>23</v>
      </c>
    </row>
    <row r="14" spans="2:36" ht="13.5" customHeight="1" thickBot="1">
      <c r="B14" s="95" t="str">
        <f>CONCATENATE("2. ",N6,"-",O6,"-",P6," || ",U6,"-",V6,"-",W6,CHAR(10),"3. ",N7,"-",O7,"-",P7," || ",U7,"-",V7,"-",W7)</f>
        <v>2. 9-3-1 || 9-2-1
3. 7-6-5 || 7-6-4</v>
      </c>
      <c r="C14" s="217">
        <f>SUM(AC7,AC16,AC25,AC34)</f>
        <v>4</v>
      </c>
      <c r="D14" s="218"/>
      <c r="E14" s="218"/>
      <c r="F14" s="218"/>
      <c r="G14" s="73">
        <f>SUM(AD7,AD16,AD25,AD34)</f>
        <v>0</v>
      </c>
      <c r="H14" s="60"/>
      <c r="I14" s="49"/>
      <c r="J14" s="49"/>
      <c r="K14" s="49"/>
      <c r="L14" s="43"/>
      <c r="M14" s="202"/>
      <c r="N14" s="7">
        <v>7</v>
      </c>
      <c r="O14" s="7">
        <v>6</v>
      </c>
      <c r="P14" s="8">
        <v>3</v>
      </c>
      <c r="Q14" s="9">
        <f>IF(X14=0,0,IF(X14=1,N14,IF(X14=2,O14,IF(X14=3,P14," "))))</f>
        <v>3</v>
      </c>
      <c r="R14" s="10">
        <f>IF(Y14=0," ",IF(X14=0,0,IF(X14=1,IF(N14&gt;U14,1,0),IF(X14=2,IF(O14&gt;V14,1,0),IF(P14&gt;W14,1,0)))))</f>
        <v>0</v>
      </c>
      <c r="S14" s="9">
        <f>IF(Y14=0," ",IF(X14=0,0,IF(X14=1,IF(N14&lt;U14,1,0),IF(X14=2,IF(O14&lt;V14,1,0),IF(P14&lt;W14,1,0)))))</f>
        <v>1</v>
      </c>
      <c r="T14" s="9">
        <f>IF(X14=0,0,IF(X14=1,U14,IF(X14=2,V14,IF(X14=3,W14," "))))</f>
        <v>4</v>
      </c>
      <c r="U14" s="7">
        <v>3</v>
      </c>
      <c r="V14" s="7">
        <v>8</v>
      </c>
      <c r="W14" s="8">
        <v>4</v>
      </c>
      <c r="X14" s="28">
        <f>IF(OR(LEN($I$5)=0,LEN($J$5)=0),"",IF(OR($I$5="-",$J$5="-"),0,IF($I$5=$J$5,2,IF($I$5&gt;$J$5,1,3))))</f>
        <v>3</v>
      </c>
      <c r="Y14" s="20">
        <f>IF(OR(LEN($I$5)=0,LEN($J$5)=0,LEN(N14)=0,LEN(O14)=0,LEN(P14)=0,LEN(U14)=0,LEN(V14)=0,LEN(W14)=0),0,1)</f>
        <v>1</v>
      </c>
      <c r="Z14" s="161">
        <f aca="true" t="shared" si="5" ref="Z14:AB16">IF(N14&gt;U14,1,IF(N14&lt;U14,-1,0))</f>
        <v>1</v>
      </c>
      <c r="AA14" s="162">
        <f t="shared" si="5"/>
        <v>-1</v>
      </c>
      <c r="AB14" s="163">
        <f t="shared" si="5"/>
        <v>-1</v>
      </c>
      <c r="AC14" s="154">
        <f>SUM(R14:R16,R18:R20)</f>
        <v>2</v>
      </c>
      <c r="AD14" s="155">
        <f>SUM(S14:S16,S18:S20)</f>
        <v>1</v>
      </c>
      <c r="AF14" s="91" t="str">
        <f>N21</f>
        <v>Accrington</v>
      </c>
      <c r="AG14" s="88">
        <f>AC25</f>
        <v>1</v>
      </c>
      <c r="AH14" s="111"/>
      <c r="AI14" s="93" t="str">
        <f>U21</f>
        <v>Fatalist</v>
      </c>
      <c r="AJ14" s="88">
        <f>AD25</f>
        <v>0</v>
      </c>
    </row>
    <row r="15" spans="2:36" ht="13.5" customHeight="1">
      <c r="B15" s="95" t="str">
        <f>CONCATENATE("[b]2 тайм:[/b]",CHAR(10),"4. ",N9,"-",O9,"-",P9," || ",U9,"-",V9,"-",W9,CHAR(10),"5. ",N10,"-",O10,"-",P10," || ",U10,"-",V10,"-",W10)</f>
        <v>[b]2 тайм:[/b]
4. 8-5-3 || 9-2-1
5. 9-2-1 || 7-4-3</v>
      </c>
      <c r="C15" s="190" t="s">
        <v>13</v>
      </c>
      <c r="D15" s="191"/>
      <c r="E15" s="191"/>
      <c r="F15" s="191"/>
      <c r="G15" s="192"/>
      <c r="H15" s="61"/>
      <c r="I15" s="59"/>
      <c r="J15" s="59"/>
      <c r="K15" s="59"/>
      <c r="L15" s="62"/>
      <c r="M15" s="202"/>
      <c r="N15" s="7">
        <v>9</v>
      </c>
      <c r="O15" s="7">
        <v>4</v>
      </c>
      <c r="P15" s="8">
        <v>1</v>
      </c>
      <c r="Q15" s="9" t="str">
        <f>IF(X15=0,0,IF(X15=1,N15,IF(X15=2,O15,IF(X15=3,P15," "))))</f>
        <v> </v>
      </c>
      <c r="R15" s="10" t="str">
        <f>IF(Y15=0," ",IF(X15=0,0,IF(X15=1,IF(N15&gt;U15,1,0),IF(X15=2,IF(O15&gt;V15,1,0),IF(P15&gt;W15,1,0)))))</f>
        <v> </v>
      </c>
      <c r="S15" s="9" t="str">
        <f>IF(Y15=0," ",IF(X15=0,0,IF(X15=1,IF(N15&lt;U15,1,0),IF(X15=2,IF(O15&lt;V15,1,0),IF(P15&lt;W15,1,0)))))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7</v>
      </c>
      <c r="V15" s="7">
        <v>6</v>
      </c>
      <c r="W15" s="8">
        <v>5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64">
        <f t="shared" si="5"/>
        <v>1</v>
      </c>
      <c r="AA15" s="165">
        <f t="shared" si="5"/>
        <v>-1</v>
      </c>
      <c r="AB15" s="4">
        <f t="shared" si="5"/>
        <v>-1</v>
      </c>
      <c r="AC15" s="179" t="s">
        <v>4</v>
      </c>
      <c r="AD15" s="180"/>
      <c r="AF15" s="91" t="str">
        <f>N21</f>
        <v>Accrington</v>
      </c>
      <c r="AG15" s="88">
        <f>AD25</f>
        <v>0</v>
      </c>
      <c r="AH15" s="111"/>
      <c r="AI15" s="94" t="str">
        <f>U21</f>
        <v>Fatalist</v>
      </c>
      <c r="AJ15" s="88">
        <f>AC25</f>
        <v>1</v>
      </c>
    </row>
    <row r="16" spans="1:36" ht="13.5" customHeight="1" thickBot="1">
      <c r="A16" s="13"/>
      <c r="B16" s="95" t="str">
        <f>CONCATENATE("6. ",N11,"-",O11,"-",P11," || ",U11,"-",V11,"-",W11)</f>
        <v>6. 7-4-6 || 5-6-8</v>
      </c>
      <c r="C16" s="217">
        <f>SUM(AC9,AC18,AC27,AC36)</f>
        <v>103</v>
      </c>
      <c r="D16" s="218"/>
      <c r="E16" s="218"/>
      <c r="F16" s="218"/>
      <c r="G16" s="73">
        <f>SUM(AD9,AD18,AD27,AD36)</f>
        <v>92</v>
      </c>
      <c r="H16" s="64"/>
      <c r="I16" s="63"/>
      <c r="J16" s="63"/>
      <c r="K16" s="63"/>
      <c r="L16" s="63"/>
      <c r="M16" s="202"/>
      <c r="N16" s="7">
        <v>8</v>
      </c>
      <c r="O16" s="7">
        <v>5</v>
      </c>
      <c r="P16" s="8">
        <v>2</v>
      </c>
      <c r="Q16" s="9" t="str">
        <f>IF(X16=0,0,IF(X16=1,N16,IF(X16=2,O16,IF(X16=3,P16," "))))</f>
        <v> </v>
      </c>
      <c r="R16" s="10" t="str">
        <f>IF(Y16=0," ",IF(X16=0,0,IF(X16=1,IF(N16&gt;U16,1,0),IF(X16=2,IF(O16&gt;V16,1,0),IF(P16&gt;W16,1,0)))))</f>
        <v> </v>
      </c>
      <c r="S16" s="9" t="str">
        <f>IF(Y16=0," ",IF(X16=0,0,IF(X16=1,IF(N16&lt;U16,1,0),IF(X16=2,IF(O16&lt;V16,1,0),IF(P16&lt;W16,1,0)))))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9</v>
      </c>
      <c r="V16" s="7">
        <v>2</v>
      </c>
      <c r="W16" s="8">
        <v>1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66">
        <f t="shared" si="5"/>
        <v>-1</v>
      </c>
      <c r="AA16" s="167">
        <f t="shared" si="5"/>
        <v>1</v>
      </c>
      <c r="AB16" s="4">
        <f t="shared" si="5"/>
        <v>1</v>
      </c>
      <c r="AC16" s="154">
        <f>IF(AC14-AD14&gt;0,AC14-AD14,0)</f>
        <v>1</v>
      </c>
      <c r="AD16" s="155">
        <f>IF(AC14-AD14&lt;0,AD14-AC14,0)</f>
        <v>0</v>
      </c>
      <c r="AF16" s="91" t="str">
        <f>N21</f>
        <v>Accrington</v>
      </c>
      <c r="AG16" s="88">
        <f>COUNTIF(Q23:Q29,9)</f>
        <v>1</v>
      </c>
      <c r="AH16" s="111"/>
      <c r="AI16" s="93" t="str">
        <f>U21</f>
        <v>Fatalist</v>
      </c>
      <c r="AJ16" s="88">
        <f>COUNTIF(T23:T29,9)</f>
        <v>1</v>
      </c>
    </row>
    <row r="17" spans="1:36" ht="13.5" customHeight="1" thickBot="1">
      <c r="A17" s="13"/>
      <c r="B17" s="95" t="str">
        <f>CONCATENATE(CHAR(10),"[b]Линия 2. [color=#FF0000][u]",AC12," ",CHAR(150)," ",AD12,"[/u] - ",AC14,":",AD14," [/color] (разница ",AC16,":",AD16,") (",AC18,"-",AD18,")[/b]")</f>
        <v>
[b]Линия 2. [color=#FF0000][u]Математик – raptoroff[/u] - 2:1 [/color] (разница 1:0) (23-20)[/b]</v>
      </c>
      <c r="C17" s="63" t="s">
        <v>6</v>
      </c>
      <c r="D17" s="63"/>
      <c r="E17" s="63"/>
      <c r="F17" s="63"/>
      <c r="G17" s="63"/>
      <c r="H17" s="64"/>
      <c r="I17" s="63"/>
      <c r="J17" s="63"/>
      <c r="K17" s="63"/>
      <c r="L17" s="63"/>
      <c r="M17" s="202"/>
      <c r="N17" s="195" t="s">
        <v>1</v>
      </c>
      <c r="O17" s="196"/>
      <c r="P17" s="197"/>
      <c r="Q17" s="19"/>
      <c r="R17" s="83"/>
      <c r="S17" s="77"/>
      <c r="T17" s="19"/>
      <c r="U17" s="195" t="s">
        <v>1</v>
      </c>
      <c r="V17" s="196"/>
      <c r="W17" s="197"/>
      <c r="X17" s="27"/>
      <c r="Y17" s="15"/>
      <c r="Z17" s="38"/>
      <c r="AA17" s="38"/>
      <c r="AB17" s="38"/>
      <c r="AC17" s="173" t="s">
        <v>13</v>
      </c>
      <c r="AD17" s="174"/>
      <c r="AF17" s="91" t="str">
        <f>N30</f>
        <v>semeniuk</v>
      </c>
      <c r="AG17" s="88">
        <v>1</v>
      </c>
      <c r="AH17" s="111"/>
      <c r="AI17" s="113" t="str">
        <f>U30</f>
        <v>ESI2607</v>
      </c>
      <c r="AJ17" s="88">
        <v>1</v>
      </c>
    </row>
    <row r="18" spans="1:36" ht="13.5" customHeight="1">
      <c r="A18" s="13"/>
      <c r="B18" s="95" t="str">
        <f>CONCATENATE("[b]Прогнозы: ",CHAR(10),"1 тайм:[/b]",CHAR(10),"1. ",N14,"-",O14,"-",P14," || ",U14,"-",V14,"-",W14)</f>
        <v>[b]Прогнозы: 
1 тайм:[/b]
1. 7-6-3 || 3-8-4</v>
      </c>
      <c r="C18" s="49" t="s">
        <v>6</v>
      </c>
      <c r="D18" s="49"/>
      <c r="E18" s="49"/>
      <c r="F18" s="49"/>
      <c r="G18" s="49"/>
      <c r="H18" s="49"/>
      <c r="I18" s="49"/>
      <c r="J18" s="49"/>
      <c r="K18" s="49"/>
      <c r="L18" s="49"/>
      <c r="M18" s="202"/>
      <c r="N18" s="7">
        <v>9</v>
      </c>
      <c r="O18" s="7">
        <v>2</v>
      </c>
      <c r="P18" s="8">
        <v>1</v>
      </c>
      <c r="Q18" s="9">
        <f>IF(X18=0,0,IF(X18=1,N18,IF(X18=2,O18,IF(X18=3,P18," "))))</f>
        <v>9</v>
      </c>
      <c r="R18" s="10">
        <f>IF(Y18=0," ",IF(X18=0,0,IF(X18=1,IF(N18&gt;U18,1,0),IF(X18=2,IF(O18&gt;V18,1,0),IF(P18&gt;W18,1,0)))))</f>
        <v>0</v>
      </c>
      <c r="S18" s="9">
        <f>IF(Y18=0," ",IF(X18=0,0,IF(X18=1,IF(N18&lt;U18,1,0),IF(X18=2,IF(O18&lt;V18,1,0),IF(P18&lt;W18,1,0)))))</f>
        <v>0</v>
      </c>
      <c r="T18" s="9">
        <f>IF(X18=0,0,IF(X18=1,U18,IF(X18=2,V18,IF(X18=3,W18," "))))</f>
        <v>9</v>
      </c>
      <c r="U18" s="7">
        <v>9</v>
      </c>
      <c r="V18" s="7">
        <v>4</v>
      </c>
      <c r="W18" s="8">
        <v>1</v>
      </c>
      <c r="X18" s="4">
        <f>IF(OR(LEN($I$9)=0,LEN($J$9)=0),"",IF(OR($I$9="-",$J$9="-"),0,IF($I$9=$J$9,2,IF($I$9&gt;$J$9,1,3))))</f>
        <v>1</v>
      </c>
      <c r="Y18" s="20">
        <f>IF(OR(LEN($I$9)=0,LEN($J$9)=0,LEN(N18)=0,LEN(O18)=0,LEN(P18)=0,LEN(U18)=0,LEN(V18)=0,LEN(W18)=0),0,1)</f>
        <v>1</v>
      </c>
      <c r="Z18" s="161">
        <f aca="true" t="shared" si="6" ref="Z18:AB20">IF(N18&gt;U18,1,IF(N18&lt;U18,-1,0))</f>
        <v>0</v>
      </c>
      <c r="AA18" s="162">
        <f t="shared" si="6"/>
        <v>-1</v>
      </c>
      <c r="AB18" s="163">
        <f t="shared" si="6"/>
        <v>0</v>
      </c>
      <c r="AC18" s="154">
        <f>SUM(Q14:Q16,Q18:Q20)</f>
        <v>23</v>
      </c>
      <c r="AD18" s="155">
        <f>SUM(T14:T16,T18:T20)</f>
        <v>20</v>
      </c>
      <c r="AF18" s="91" t="str">
        <f>N30</f>
        <v>semeniuk</v>
      </c>
      <c r="AG18" s="88">
        <f>AC36</f>
        <v>27</v>
      </c>
      <c r="AH18" s="111"/>
      <c r="AI18" s="93" t="str">
        <f>U30</f>
        <v>ESI2607</v>
      </c>
      <c r="AJ18" s="88">
        <f>AD36</f>
        <v>25</v>
      </c>
    </row>
    <row r="19" spans="1:36" ht="13.5" customHeight="1">
      <c r="A19" s="13"/>
      <c r="B19" s="95" t="str">
        <f>CONCATENATE("2. ",N15,"-",O15,"-",P15," || ",U15,"-",V15,"-",W15,CHAR(10),"3. ",N16,"-",O16,"-",P16," || ",U16,"-",V16,"-",W16)</f>
        <v>2. 9-4-1 || 7-6-5
3. 8-5-2 || 9-2-1</v>
      </c>
      <c r="C19" s="49" t="s">
        <v>6</v>
      </c>
      <c r="D19" s="49"/>
      <c r="E19" s="49"/>
      <c r="F19" s="49"/>
      <c r="G19" s="49"/>
      <c r="H19" s="49"/>
      <c r="I19" s="49"/>
      <c r="J19" s="49"/>
      <c r="K19" s="49"/>
      <c r="L19" s="49"/>
      <c r="M19" s="202"/>
      <c r="N19" s="7">
        <v>8</v>
      </c>
      <c r="O19" s="7">
        <v>5</v>
      </c>
      <c r="P19" s="8">
        <v>4</v>
      </c>
      <c r="Q19" s="9">
        <f>IF(X19=0,0,IF(X19=1,N19,IF(X19=2,O19,IF(X19=3,P19," "))))</f>
        <v>8</v>
      </c>
      <c r="R19" s="10">
        <f>IF(Y19=0," ",IF(X19=0,0,IF(X19=1,IF(N19&gt;U19,1,0),IF(X19=2,IF(O19&gt;V19,1,0),IF(P19&gt;W19,1,0)))))</f>
        <v>1</v>
      </c>
      <c r="S19" s="9">
        <f>IF(Y19=0," ",IF(X19=0,0,IF(X19=1,IF(N19&lt;U19,1,0),IF(X19=2,IF(O19&lt;V19,1,0),IF(P19&lt;W19,1,0)))))</f>
        <v>0</v>
      </c>
      <c r="T19" s="9">
        <f>IF(X19=0,0,IF(X19=1,U19,IF(X19=2,V19,IF(X19=3,W19," "))))</f>
        <v>5</v>
      </c>
      <c r="U19" s="7">
        <v>5</v>
      </c>
      <c r="V19" s="7">
        <v>7</v>
      </c>
      <c r="W19" s="8">
        <v>3</v>
      </c>
      <c r="X19" s="4">
        <f>IF(OR(LEN($I$10)=0,LEN($J$10)=0),"",IF(OR($I$10="-",$J$10="-"),0,IF($I$10=$J$10,2,IF($I$10&gt;$J$10,1,3))))</f>
        <v>1</v>
      </c>
      <c r="Y19" s="5">
        <f>IF(OR(LEN($I$10)=0,LEN($J$10)=0,LEN(N19)=0,LEN(O19)=0,LEN(P19)=0,LEN(U19)=0,LEN(V19)=0,LEN(W19)=0),0,1)</f>
        <v>1</v>
      </c>
      <c r="Z19" s="164">
        <f t="shared" si="6"/>
        <v>1</v>
      </c>
      <c r="AA19" s="165">
        <f t="shared" si="6"/>
        <v>-1</v>
      </c>
      <c r="AB19" s="4">
        <f t="shared" si="6"/>
        <v>1</v>
      </c>
      <c r="AC19" s="49"/>
      <c r="AD19" s="50"/>
      <c r="AF19" s="91" t="str">
        <f>N30</f>
        <v>semeniuk</v>
      </c>
      <c r="AG19" s="88">
        <f>AC34</f>
        <v>2</v>
      </c>
      <c r="AH19" s="111"/>
      <c r="AI19" s="93" t="str">
        <f>U30</f>
        <v>ESI2607</v>
      </c>
      <c r="AJ19" s="88">
        <f>AD34</f>
        <v>0</v>
      </c>
    </row>
    <row r="20" spans="1:36" ht="13.5" customHeight="1" thickBot="1">
      <c r="A20" s="13"/>
      <c r="B20" s="95" t="str">
        <f>CONCATENATE("[b]2 тайм:[/b]",CHAR(10),"4. ",N18,"-",O18,"-",P18," || ",U18,"-",V18,"-",W18,CHAR(10),"5. ",N19,"-",O19,"-",P19," || ",U19,"-",V19,"-",W19)</f>
        <v>[b]2 тайм:[/b]
4. 9-2-1 || 9-4-1
5. 8-5-4 || 5-7-3</v>
      </c>
      <c r="C20" s="49" t="s">
        <v>6</v>
      </c>
      <c r="D20" s="49"/>
      <c r="E20" s="49"/>
      <c r="F20" s="49"/>
      <c r="G20" s="49"/>
      <c r="H20" s="49"/>
      <c r="I20" s="49"/>
      <c r="J20" s="49"/>
      <c r="K20" s="49"/>
      <c r="L20" s="49"/>
      <c r="M20" s="202"/>
      <c r="N20" s="171">
        <v>3</v>
      </c>
      <c r="O20" s="7">
        <v>6</v>
      </c>
      <c r="P20" s="8">
        <v>7</v>
      </c>
      <c r="Q20" s="9">
        <f>IF(X20=0,0,IF(X20=1,N20,IF(X20=2,O20,IF(X20=3,P20," "))))</f>
        <v>3</v>
      </c>
      <c r="R20" s="10">
        <f>IF(Y20=0," ",IF(X20=0,0,IF(X20=1,IF(N20&gt;U20,1,0),IF(X20=2,IF(O20&gt;V20,1,0),IF(P20&gt;W20,1,0)))))</f>
        <v>1</v>
      </c>
      <c r="S20" s="9">
        <f>IF(Y20=0," ",IF(X20=0,0,IF(X20=1,IF(N20&lt;U20,1,0),IF(X20=2,IF(O20&lt;V20,1,0),IF(P20&lt;W20,1,0)))))</f>
        <v>0</v>
      </c>
      <c r="T20" s="9">
        <f>IF(X20=0,0,IF(X20=1,U20,IF(X20=2,V20,IF(X20=3,W20," "))))</f>
        <v>2</v>
      </c>
      <c r="U20" s="7">
        <v>2</v>
      </c>
      <c r="V20" s="7">
        <v>6</v>
      </c>
      <c r="W20" s="8">
        <v>8</v>
      </c>
      <c r="X20" s="29">
        <f>IF(OR(LEN($I$11)=0,LEN($J$11)=0),"",IF(OR($I$11="-",$J$11="-"),0,IF($I$11=$J$11,2,IF($I$11&gt;$J$11,1,3))))</f>
        <v>1</v>
      </c>
      <c r="Y20" s="18">
        <f>IF(OR(LEN($I$11)=0,LEN($J$11)=0,LEN(N20)=0,LEN(O20)=0,LEN(P20)=0,LEN(U20)=0,LEN(V20)=0,LEN(W20)=0),0,1)</f>
        <v>1</v>
      </c>
      <c r="Z20" s="168">
        <f t="shared" si="6"/>
        <v>1</v>
      </c>
      <c r="AA20" s="169">
        <f t="shared" si="6"/>
        <v>0</v>
      </c>
      <c r="AB20" s="170">
        <f t="shared" si="6"/>
        <v>-1</v>
      </c>
      <c r="AC20" s="51"/>
      <c r="AD20" s="52"/>
      <c r="AF20" s="91" t="str">
        <f>N30</f>
        <v>semeniuk</v>
      </c>
      <c r="AG20" s="88">
        <f>AD34</f>
        <v>0</v>
      </c>
      <c r="AH20" s="111"/>
      <c r="AI20" s="94" t="str">
        <f>U30</f>
        <v>ESI2607</v>
      </c>
      <c r="AJ20" s="88">
        <f>AC34</f>
        <v>2</v>
      </c>
    </row>
    <row r="21" spans="1:36" ht="13.5" customHeight="1" thickBot="1">
      <c r="A21" s="13"/>
      <c r="B21" s="95" t="str">
        <f>CONCATENATE("6. ",N20,"-",O20,"-",P20," || ",U20,"-",V20,"-",W20)</f>
        <v>6. 3-6-7 || 2-6-8</v>
      </c>
      <c r="C21" s="49" t="s">
        <v>6</v>
      </c>
      <c r="D21" s="49"/>
      <c r="E21" s="49"/>
      <c r="F21" s="49"/>
      <c r="G21" s="49"/>
      <c r="H21" s="49"/>
      <c r="I21" s="49"/>
      <c r="J21" s="49"/>
      <c r="K21" s="49"/>
      <c r="L21" s="49"/>
      <c r="M21" s="202"/>
      <c r="N21" s="187" t="s">
        <v>60</v>
      </c>
      <c r="O21" s="188"/>
      <c r="P21" s="189"/>
      <c r="Q21" s="32"/>
      <c r="R21" s="32"/>
      <c r="S21" s="32"/>
      <c r="T21" s="32"/>
      <c r="U21" s="187" t="s">
        <v>75</v>
      </c>
      <c r="V21" s="188"/>
      <c r="W21" s="189"/>
      <c r="X21" s="49"/>
      <c r="Y21" s="49"/>
      <c r="Z21" s="49"/>
      <c r="AA21" s="49"/>
      <c r="AB21" s="49"/>
      <c r="AC21" s="156" t="str">
        <f>IF(LEN(N21)=0," ",N21)</f>
        <v>Accrington</v>
      </c>
      <c r="AD21" s="157" t="str">
        <f>IF(LEN(U21)=0," ",U21)</f>
        <v>Fatalist</v>
      </c>
      <c r="AF21" s="91" t="str">
        <f>N30</f>
        <v>semeniuk</v>
      </c>
      <c r="AG21" s="88">
        <f>COUNTIF(Q32:Q38,9)</f>
        <v>1</v>
      </c>
      <c r="AH21" s="111"/>
      <c r="AI21" s="93" t="str">
        <f>U30</f>
        <v>ESI2607</v>
      </c>
      <c r="AJ21" s="88">
        <f>COUNTIF(T32:T38,9)</f>
        <v>1</v>
      </c>
    </row>
    <row r="22" spans="1:36" ht="13.5" customHeight="1" thickBot="1">
      <c r="A22" s="13"/>
      <c r="B22" s="95" t="str">
        <f>CONCATENATE(CHAR(10),"[b]Линия 3. [color=#FF0000][u]",AC21," ",CHAR(150)," ",AD21,"[/u] - ",AC23,":",AD23," [/color] (разница ",AC25,":",AD25,") (",AC27,"-",AD27,")[/b]")</f>
        <v>
[b]Линия 3. [color=#FF0000][u]Accrington – Fatalist[/u] - 2:1 [/color] (разница 1:0) (27-23)[/b]</v>
      </c>
      <c r="C22" s="49" t="s">
        <v>6</v>
      </c>
      <c r="D22" s="49"/>
      <c r="E22" s="49"/>
      <c r="F22" s="49"/>
      <c r="G22" s="49"/>
      <c r="H22" s="49"/>
      <c r="I22" s="49"/>
      <c r="J22" s="49"/>
      <c r="K22" s="49"/>
      <c r="L22" s="49"/>
      <c r="M22" s="202"/>
      <c r="N22" s="198" t="s">
        <v>0</v>
      </c>
      <c r="O22" s="199"/>
      <c r="P22" s="200"/>
      <c r="Q22" s="84" t="s">
        <v>12</v>
      </c>
      <c r="R22" s="204" t="s">
        <v>8</v>
      </c>
      <c r="S22" s="205"/>
      <c r="T22" s="84" t="s">
        <v>12</v>
      </c>
      <c r="U22" s="198" t="s">
        <v>0</v>
      </c>
      <c r="V22" s="199"/>
      <c r="W22" s="200"/>
      <c r="X22" s="49"/>
      <c r="Y22" s="49"/>
      <c r="Z22" s="35"/>
      <c r="AA22" s="35"/>
      <c r="AB22" s="35"/>
      <c r="AC22" s="179" t="s">
        <v>3</v>
      </c>
      <c r="AD22" s="180"/>
      <c r="AF22" s="91" t="str">
        <f>N39</f>
        <v>Jack-Boss</v>
      </c>
      <c r="AG22" s="88">
        <v>0</v>
      </c>
      <c r="AH22" s="111"/>
      <c r="AI22" s="113" t="str">
        <f>U39</f>
        <v>ЯД</v>
      </c>
      <c r="AJ22" s="88">
        <v>0</v>
      </c>
    </row>
    <row r="23" spans="1:36" ht="13.5" customHeight="1">
      <c r="A23" s="13"/>
      <c r="B23" s="95" t="str">
        <f>CONCATENATE("[b]Прогнозы: ",CHAR(10),"1 тайм:[/b]",CHAR(10),"1. ",N23,"-",O23,"-",P23," || ",U23,"-",V23,"-",W23)</f>
        <v>[b]Прогнозы: 
1 тайм:[/b]
1. 7-6-3 || 7-6-3</v>
      </c>
      <c r="C23" s="49" t="s">
        <v>6</v>
      </c>
      <c r="D23" s="49"/>
      <c r="E23" s="49"/>
      <c r="F23" s="49"/>
      <c r="G23" s="49"/>
      <c r="H23" s="49"/>
      <c r="I23" s="49"/>
      <c r="J23" s="49"/>
      <c r="K23" s="49"/>
      <c r="L23" s="49"/>
      <c r="M23" s="202"/>
      <c r="N23" s="7">
        <v>7</v>
      </c>
      <c r="O23" s="7">
        <v>6</v>
      </c>
      <c r="P23" s="8">
        <v>3</v>
      </c>
      <c r="Q23" s="9">
        <f>IF(X23=0,0,IF(X23=1,N23,IF(X23=2,O23,IF(X23=3,P23," "))))</f>
        <v>3</v>
      </c>
      <c r="R23" s="10">
        <f>IF(Y23=0," ",IF(X23=0,0,IF(X23=1,IF(N23&gt;U23,1,0),IF(X23=2,IF(O23&gt;V23,1,0),IF(P23&gt;W23,1,0)))))</f>
        <v>0</v>
      </c>
      <c r="S23" s="9">
        <f>IF(Y23=0," ",IF(X23=0,0,IF(X23=1,IF(N23&lt;U23,1,0),IF(X23=2,IF(O23&lt;V23,1,0),IF(P23&lt;W23,1,0)))))</f>
        <v>0</v>
      </c>
      <c r="T23" s="9">
        <f>IF(X23=0,0,IF(X23=1,U23,IF(X23=2,V23,IF(X23=3,W23," "))))</f>
        <v>3</v>
      </c>
      <c r="U23" s="7">
        <v>7</v>
      </c>
      <c r="V23" s="7">
        <v>6</v>
      </c>
      <c r="W23" s="8">
        <v>3</v>
      </c>
      <c r="X23" s="28">
        <f>IF(OR(LEN($I$5)=0,LEN($J$5)=0),"",IF(OR($I$5="-",$J$5="-"),0,IF($I$5=$J$5,2,IF($I$5&gt;$J$5,1,3))))</f>
        <v>3</v>
      </c>
      <c r="Y23" s="20">
        <f>IF(OR(LEN($I$5)=0,LEN($J$5)=0,LEN(N23)=0,LEN(O23)=0,LEN(P23)=0,LEN(U23)=0,LEN(V23)=0,LEN(W23)=0),0,1)</f>
        <v>1</v>
      </c>
      <c r="Z23" s="161">
        <f aca="true" t="shared" si="7" ref="Z23:AB25">IF(N23&gt;U23,1,IF(N23&lt;U23,-1,0))</f>
        <v>0</v>
      </c>
      <c r="AA23" s="162">
        <f t="shared" si="7"/>
        <v>0</v>
      </c>
      <c r="AB23" s="163">
        <f t="shared" si="7"/>
        <v>0</v>
      </c>
      <c r="AC23" s="154">
        <f>SUM(R23:R25,R27:R29)</f>
        <v>2</v>
      </c>
      <c r="AD23" s="155">
        <f>SUM(S23:S25,S27:S29)</f>
        <v>1</v>
      </c>
      <c r="AF23" s="91" t="str">
        <f>N39</f>
        <v>Jack-Boss</v>
      </c>
      <c r="AG23" s="88">
        <f>AC41</f>
        <v>20</v>
      </c>
      <c r="AH23" s="111"/>
      <c r="AI23" s="93" t="str">
        <f>U39</f>
        <v>ЯД</v>
      </c>
      <c r="AJ23" s="88">
        <f>AD41</f>
        <v>17</v>
      </c>
    </row>
    <row r="24" spans="1:36" ht="13.5" customHeight="1">
      <c r="A24" s="13"/>
      <c r="B24" s="95" t="str">
        <f>CONCATENATE("2. ",N24,"-",O24,"-",P24," || ",U24,"-",V24,"-",W24,CHAR(10),"3. ",N25,"-",O25,"-",P25," || ",U25,"-",V25,"-",W25)</f>
        <v>2. 9-4-1 || 9-2-1
3. 8-5-2 || 8-5-4</v>
      </c>
      <c r="C24" s="49" t="s">
        <v>6</v>
      </c>
      <c r="D24" s="49"/>
      <c r="E24" s="49"/>
      <c r="F24" s="49"/>
      <c r="G24" s="49"/>
      <c r="H24" s="49"/>
      <c r="I24" s="49"/>
      <c r="J24" s="49"/>
      <c r="K24" s="49"/>
      <c r="L24" s="49"/>
      <c r="M24" s="202"/>
      <c r="N24" s="7">
        <v>9</v>
      </c>
      <c r="O24" s="7">
        <v>4</v>
      </c>
      <c r="P24" s="8">
        <v>1</v>
      </c>
      <c r="Q24" s="9" t="str">
        <f>IF(X24=0,0,IF(X24=1,N24,IF(X24=2,O24,IF(X24=3,P24," "))))</f>
        <v> </v>
      </c>
      <c r="R24" s="10" t="str">
        <f>IF(Y24=0," ",IF(X24=0,0,IF(X24=1,IF(N24&gt;U24,1,0),IF(X24=2,IF(O24&gt;V24,1,0),IF(P24&gt;W24,1,0)))))</f>
        <v> </v>
      </c>
      <c r="S24" s="9" t="str">
        <f>IF(Y24=0," ",IF(X24=0,0,IF(X24=1,IF(N24&lt;U24,1,0),IF(X24=2,IF(O24&lt;V24,1,0),IF(P24&lt;W24,1,0)))))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9</v>
      </c>
      <c r="V24" s="7">
        <v>2</v>
      </c>
      <c r="W24" s="8">
        <v>1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64">
        <f t="shared" si="7"/>
        <v>0</v>
      </c>
      <c r="AA24" s="165">
        <f t="shared" si="7"/>
        <v>1</v>
      </c>
      <c r="AB24" s="4">
        <f t="shared" si="7"/>
        <v>0</v>
      </c>
      <c r="AC24" s="179" t="s">
        <v>4</v>
      </c>
      <c r="AD24" s="180"/>
      <c r="AF24" s="91" t="str">
        <f>N39</f>
        <v>Jack-Boss</v>
      </c>
      <c r="AG24" s="88">
        <v>0</v>
      </c>
      <c r="AH24" s="111"/>
      <c r="AI24" s="93" t="str">
        <f>U39</f>
        <v>ЯД</v>
      </c>
      <c r="AJ24" s="88">
        <v>0</v>
      </c>
    </row>
    <row r="25" spans="1:36" ht="13.5" customHeight="1" thickBot="1">
      <c r="A25" s="13"/>
      <c r="B25" s="95" t="str">
        <f>CONCATENATE("[b]2 тайм:[/b]",CHAR(10),"4. ",N27,"-",O27,"-",P27," || ",U27,"-",V27,"-",W27,CHAR(10),"5. ",N28,"-",O28,"-",P28," || ",U28,"-",V28,"-",W28)</f>
        <v>[b]2 тайм:[/b]
4. 8-3-2 || 9-2-1
5. 9-4-1 || 8-5-6</v>
      </c>
      <c r="C25" s="49" t="s">
        <v>6</v>
      </c>
      <c r="D25" s="49"/>
      <c r="E25" s="49"/>
      <c r="F25" s="49"/>
      <c r="G25" s="49"/>
      <c r="H25" s="49"/>
      <c r="I25" s="49"/>
      <c r="J25" s="49"/>
      <c r="K25" s="49"/>
      <c r="L25" s="49"/>
      <c r="M25" s="202"/>
      <c r="N25" s="7">
        <v>8</v>
      </c>
      <c r="O25" s="7">
        <v>5</v>
      </c>
      <c r="P25" s="8">
        <v>2</v>
      </c>
      <c r="Q25" s="9" t="str">
        <f>IF(X25=0,0,IF(X25=1,N25,IF(X25=2,O25,IF(X25=3,P25," "))))</f>
        <v> </v>
      </c>
      <c r="R25" s="10" t="str">
        <f>IF(Y25=0," ",IF(X25=0,0,IF(X25=1,IF(N25&gt;U25,1,0),IF(X25=2,IF(O25&gt;V25,1,0),IF(P25&gt;W25,1,0)))))</f>
        <v> </v>
      </c>
      <c r="S25" s="9" t="str">
        <f>IF(Y25=0," ",IF(X25=0,0,IF(X25=1,IF(N25&lt;U25,1,0),IF(X25=2,IF(O25&lt;V25,1,0),IF(P25&lt;W25,1,0)))))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8</v>
      </c>
      <c r="V25" s="7">
        <v>5</v>
      </c>
      <c r="W25" s="8">
        <v>4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66">
        <f t="shared" si="7"/>
        <v>0</v>
      </c>
      <c r="AA25" s="167">
        <f t="shared" si="7"/>
        <v>0</v>
      </c>
      <c r="AB25" s="4">
        <f t="shared" si="7"/>
        <v>-1</v>
      </c>
      <c r="AC25" s="154">
        <f>IF(AC23-AD23&gt;0,AC23-AD23,0)</f>
        <v>1</v>
      </c>
      <c r="AD25" s="155">
        <f>IF(AC23-AD23&lt;0,AD23-AC23,0)</f>
        <v>0</v>
      </c>
      <c r="AF25" s="91" t="str">
        <f>N39</f>
        <v>Jack-Boss</v>
      </c>
      <c r="AG25" s="88">
        <v>0</v>
      </c>
      <c r="AH25" s="111"/>
      <c r="AI25" s="94" t="str">
        <f>U39</f>
        <v>ЯД</v>
      </c>
      <c r="AJ25" s="88">
        <v>0</v>
      </c>
    </row>
    <row r="26" spans="1:36" ht="13.5" customHeight="1" thickBot="1">
      <c r="A26" s="13"/>
      <c r="B26" s="95" t="str">
        <f>CONCATENATE("6. ",N29,"-",O29,"-",P29," || ",U29,"-",V29,"-",W29)</f>
        <v>6. 7-6-5 || 3-4-7</v>
      </c>
      <c r="C26" s="49" t="s">
        <v>6</v>
      </c>
      <c r="D26" s="49"/>
      <c r="E26" s="49"/>
      <c r="F26" s="49"/>
      <c r="G26" s="49"/>
      <c r="H26" s="49"/>
      <c r="I26" s="49"/>
      <c r="J26" s="49"/>
      <c r="K26" s="49"/>
      <c r="L26" s="49"/>
      <c r="M26" s="202"/>
      <c r="N26" s="195" t="s">
        <v>1</v>
      </c>
      <c r="O26" s="196"/>
      <c r="P26" s="197"/>
      <c r="Q26" s="19"/>
      <c r="R26" s="83"/>
      <c r="S26" s="77"/>
      <c r="T26" s="19"/>
      <c r="U26" s="195" t="s">
        <v>1</v>
      </c>
      <c r="V26" s="196"/>
      <c r="W26" s="197"/>
      <c r="X26" s="37"/>
      <c r="Y26" s="38"/>
      <c r="Z26" s="38"/>
      <c r="AA26" s="38"/>
      <c r="AB26" s="38"/>
      <c r="AC26" s="173" t="s">
        <v>13</v>
      </c>
      <c r="AD26" s="174"/>
      <c r="AF26" s="91" t="str">
        <f>N39</f>
        <v>Jack-Boss</v>
      </c>
      <c r="AG26" s="88">
        <f>COUNTIF(Q41:Q47,9)</f>
        <v>1</v>
      </c>
      <c r="AH26" s="111"/>
      <c r="AI26" s="93" t="str">
        <f>U39</f>
        <v>ЯД</v>
      </c>
      <c r="AJ26" s="88">
        <f>COUNTIF(T41:T47,9)</f>
        <v>0</v>
      </c>
    </row>
    <row r="27" spans="1:36" ht="13.5" customHeight="1">
      <c r="A27" s="13"/>
      <c r="B27" s="95" t="str">
        <f>CONCATENATE(CHAR(10),"[b]Линия 4. [color=#FF0000][u]",AC30," ",CHAR(150)," ",AD30,"[/u] - ",AC32,":",AD32," [/color] (разница ",AC34,":",AD34,") (",AC36,"-",AD36,")[/b]")</f>
        <v>
[b]Линия 4. [color=#FF0000][u]semeniuk – ESI2607[/u] - 2:0 [/color] (разница 2:0) (27-25)[/b]</v>
      </c>
      <c r="C27" s="49" t="s">
        <v>6</v>
      </c>
      <c r="D27" s="49"/>
      <c r="E27" s="49"/>
      <c r="F27" s="49"/>
      <c r="G27" s="49"/>
      <c r="H27" s="49"/>
      <c r="I27" s="49"/>
      <c r="J27" s="49"/>
      <c r="K27" s="49"/>
      <c r="L27" s="49"/>
      <c r="M27" s="202"/>
      <c r="N27" s="7">
        <v>8</v>
      </c>
      <c r="O27" s="7">
        <v>3</v>
      </c>
      <c r="P27" s="8">
        <v>2</v>
      </c>
      <c r="Q27" s="9">
        <f>IF(X27=0,0,IF(X27=1,N27,IF(X27=2,O27,IF(X27=3,P27," "))))</f>
        <v>8</v>
      </c>
      <c r="R27" s="10">
        <f>IF(Y27=0," ",IF(X27=0,0,IF(X27=1,IF(N27&gt;U27,1,0),IF(X27=2,IF(O27&gt;V27,1,0),IF(P27&gt;W27,1,0)))))</f>
        <v>0</v>
      </c>
      <c r="S27" s="9">
        <f>IF(Y27=0," ",IF(X27=0,0,IF(X27=1,IF(N27&lt;U27,1,0),IF(X27=2,IF(O27&lt;V27,1,0),IF(P27&lt;W27,1,0)))))</f>
        <v>1</v>
      </c>
      <c r="T27" s="9">
        <f>IF(X27=0,0,IF(X27=1,U27,IF(X27=2,V27,IF(X27=3,W27," "))))</f>
        <v>9</v>
      </c>
      <c r="U27" s="7">
        <v>9</v>
      </c>
      <c r="V27" s="7">
        <v>2</v>
      </c>
      <c r="W27" s="8">
        <v>1</v>
      </c>
      <c r="X27" s="4">
        <f>IF(OR(LEN($I$9)=0,LEN($J$9)=0),"",IF(OR($I$9="-",$J$9="-"),0,IF($I$9=$J$9,2,IF($I$9&gt;$J$9,1,3))))</f>
        <v>1</v>
      </c>
      <c r="Y27" s="20">
        <f>IF(OR(LEN($I$9)=0,LEN($J$9)=0,LEN(N27)=0,LEN(O27)=0,LEN(P27)=0,LEN(U27)=0,LEN(V27)=0,LEN(W27)=0),0,1)</f>
        <v>1</v>
      </c>
      <c r="Z27" s="161">
        <f aca="true" t="shared" si="8" ref="Z27:AB29">IF(N27&gt;U27,1,IF(N27&lt;U27,-1,0))</f>
        <v>-1</v>
      </c>
      <c r="AA27" s="162">
        <f t="shared" si="8"/>
        <v>1</v>
      </c>
      <c r="AB27" s="163">
        <f t="shared" si="8"/>
        <v>1</v>
      </c>
      <c r="AC27" s="154">
        <f>SUM(Q23:Q25,Q27:Q29)</f>
        <v>27</v>
      </c>
      <c r="AD27" s="155">
        <f>SUM(T23:T25,T27:T29)</f>
        <v>23</v>
      </c>
      <c r="AF27" s="91" t="str">
        <f>N48</f>
        <v>Oksi_f</v>
      </c>
      <c r="AG27" s="88">
        <v>0</v>
      </c>
      <c r="AH27" s="111"/>
      <c r="AI27" s="113" t="str">
        <f>U48</f>
        <v>da_basta</v>
      </c>
      <c r="AJ27" s="88">
        <v>0</v>
      </c>
    </row>
    <row r="28" spans="1:36" ht="13.5" customHeight="1">
      <c r="A28" s="13"/>
      <c r="B28" s="95" t="str">
        <f>CONCATENATE("[b]Прогнозы: ",CHAR(10),"1 тайм:[/b]",CHAR(10),"1. ",N32,"-",O32,"-",P32," || ",U32,"-",V32,"-",W32)</f>
        <v>[b]Прогнозы: 
1 тайм:[/b]
1. 7-6-5 || 7-6-4</v>
      </c>
      <c r="C28" s="49" t="s">
        <v>6</v>
      </c>
      <c r="D28" s="49"/>
      <c r="E28" s="49"/>
      <c r="F28" s="49"/>
      <c r="G28" s="49"/>
      <c r="H28" s="49"/>
      <c r="I28" s="49"/>
      <c r="J28" s="49"/>
      <c r="K28" s="49"/>
      <c r="L28" s="49"/>
      <c r="M28" s="202"/>
      <c r="N28" s="7">
        <v>9</v>
      </c>
      <c r="O28" s="7">
        <v>4</v>
      </c>
      <c r="P28" s="8">
        <v>1</v>
      </c>
      <c r="Q28" s="9">
        <f>IF(X28=0,0,IF(X28=1,N28,IF(X28=2,O28,IF(X28=3,P28," "))))</f>
        <v>9</v>
      </c>
      <c r="R28" s="10">
        <f>IF(Y28=0," ",IF(X28=0,0,IF(X28=1,IF(N28&gt;U28,1,0),IF(X28=2,IF(O28&gt;V28,1,0),IF(P28&gt;W28,1,0)))))</f>
        <v>1</v>
      </c>
      <c r="S28" s="9">
        <f>IF(Y28=0," ",IF(X28=0,0,IF(X28=1,IF(N28&lt;U28,1,0),IF(X28=2,IF(O28&lt;V28,1,0),IF(P28&lt;W28,1,0)))))</f>
        <v>0</v>
      </c>
      <c r="T28" s="9">
        <f>IF(X28=0,0,IF(X28=1,U28,IF(X28=2,V28,IF(X28=3,W28," "))))</f>
        <v>8</v>
      </c>
      <c r="U28" s="7">
        <v>8</v>
      </c>
      <c r="V28" s="7">
        <v>5</v>
      </c>
      <c r="W28" s="8">
        <v>6</v>
      </c>
      <c r="X28" s="4">
        <f>IF(OR(LEN($I$10)=0,LEN($J$10)=0),"",IF(OR($I$10="-",$J$10="-"),0,IF($I$10=$J$10,2,IF($I$10&gt;$J$10,1,3))))</f>
        <v>1</v>
      </c>
      <c r="Y28" s="5">
        <f>IF(OR(LEN($I$10)=0,LEN($J$10)=0,LEN(N28)=0,LEN(O28)=0,LEN(P28)=0,LEN(U28)=0,LEN(V28)=0,LEN(W28)=0),0,1)</f>
        <v>1</v>
      </c>
      <c r="Z28" s="164">
        <f t="shared" si="8"/>
        <v>1</v>
      </c>
      <c r="AA28" s="165">
        <f t="shared" si="8"/>
        <v>-1</v>
      </c>
      <c r="AB28" s="4">
        <f t="shared" si="8"/>
        <v>-1</v>
      </c>
      <c r="AC28" s="49"/>
      <c r="AD28" s="50"/>
      <c r="AF28" s="91" t="str">
        <f>N48</f>
        <v>Oksi_f</v>
      </c>
      <c r="AG28" s="88">
        <f>AC50</f>
        <v>27</v>
      </c>
      <c r="AH28" s="111"/>
      <c r="AI28" s="93" t="str">
        <f>U48</f>
        <v>da_basta</v>
      </c>
      <c r="AJ28" s="88">
        <f>AD50</f>
        <v>19</v>
      </c>
    </row>
    <row r="29" spans="1:36" ht="13.5" customHeight="1" thickBot="1">
      <c r="A29" s="13"/>
      <c r="B29" s="95" t="str">
        <f>CONCATENATE("2. ",N33,"-",O33,"-",P33," || ",U33,"-",V33,"-",W33,CHAR(10),"3. ",N34,"-",O34,"-",P34," || ",U34,"-",V34,"-",W34)</f>
        <v>2. 9-2-1 || 9-2-1
3. 8-4-3 || 8-5-3</v>
      </c>
      <c r="C29" s="49" t="s">
        <v>6</v>
      </c>
      <c r="D29" s="49"/>
      <c r="E29" s="49"/>
      <c r="F29" s="49"/>
      <c r="G29" s="49"/>
      <c r="H29" s="49"/>
      <c r="I29" s="49"/>
      <c r="J29" s="49"/>
      <c r="K29" s="49"/>
      <c r="L29" s="49"/>
      <c r="M29" s="202"/>
      <c r="N29" s="7">
        <v>7</v>
      </c>
      <c r="O29" s="7">
        <v>6</v>
      </c>
      <c r="P29" s="8">
        <v>5</v>
      </c>
      <c r="Q29" s="9">
        <f>IF(X29=0,0,IF(X29=1,N29,IF(X29=2,O29,IF(X29=3,P29," "))))</f>
        <v>7</v>
      </c>
      <c r="R29" s="10">
        <f>IF(Y29=0," ",IF(X29=0,0,IF(X29=1,IF(N29&gt;U29,1,0),IF(X29=2,IF(O29&gt;V29,1,0),IF(P29&gt;W29,1,0)))))</f>
        <v>1</v>
      </c>
      <c r="S29" s="9">
        <f>IF(Y29=0," ",IF(X29=0,0,IF(X29=1,IF(N29&lt;U29,1,0),IF(X29=2,IF(O29&lt;V29,1,0),IF(P29&lt;W29,1,0)))))</f>
        <v>0</v>
      </c>
      <c r="T29" s="9">
        <f>IF(X29=0,0,IF(X29=1,U29,IF(X29=2,V29,IF(X29=3,W29," "))))</f>
        <v>3</v>
      </c>
      <c r="U29" s="7">
        <v>3</v>
      </c>
      <c r="V29" s="7">
        <v>4</v>
      </c>
      <c r="W29" s="8">
        <v>7</v>
      </c>
      <c r="X29" s="29">
        <f>IF(OR(LEN($I$11)=0,LEN($J$11)=0),"",IF(OR($I$11="-",$J$11="-"),0,IF($I$11=$J$11,2,IF($I$11&gt;$J$11,1,3))))</f>
        <v>1</v>
      </c>
      <c r="Y29" s="18">
        <f>IF(OR(LEN($I$11)=0,LEN($J$11)=0,LEN(N29)=0,LEN(O29)=0,LEN(P29)=0,LEN(U29)=0,LEN(V29)=0,LEN(W29)=0),0,1)</f>
        <v>1</v>
      </c>
      <c r="Z29" s="168">
        <f t="shared" si="8"/>
        <v>1</v>
      </c>
      <c r="AA29" s="169">
        <f t="shared" si="8"/>
        <v>1</v>
      </c>
      <c r="AB29" s="170">
        <f t="shared" si="8"/>
        <v>-1</v>
      </c>
      <c r="AC29" s="51"/>
      <c r="AD29" s="52"/>
      <c r="AF29" s="91" t="str">
        <f>N48</f>
        <v>Oksi_f</v>
      </c>
      <c r="AG29" s="88">
        <v>0</v>
      </c>
      <c r="AH29" s="111"/>
      <c r="AI29" s="93" t="str">
        <f>U48</f>
        <v>da_basta</v>
      </c>
      <c r="AJ29" s="88">
        <v>0</v>
      </c>
    </row>
    <row r="30" spans="1:36" ht="13.5" customHeight="1" thickBot="1">
      <c r="A30" s="13"/>
      <c r="B30" s="95" t="str">
        <f>CONCATENATE("[b]2 тайм:[/b]",CHAR(10),"4. ",N36,"-",O36,"-",P36," || ",U36,"-",V36,"-",W36,CHAR(10),"5. ",N37,"-",O37,"-",P37," || ",U37,"-",V37,"-",W37)</f>
        <v>[b]2 тайм:[/b]
4. 9-2-1 || 9-2-1
5. 8-4-3 || 8-5-3</v>
      </c>
      <c r="C30" s="49" t="s">
        <v>6</v>
      </c>
      <c r="D30" s="49"/>
      <c r="E30" s="49"/>
      <c r="F30" s="49"/>
      <c r="G30" s="49"/>
      <c r="H30" s="49"/>
      <c r="I30" s="49"/>
      <c r="J30" s="49"/>
      <c r="K30" s="49"/>
      <c r="L30" s="49"/>
      <c r="M30" s="202"/>
      <c r="N30" s="187" t="s">
        <v>61</v>
      </c>
      <c r="O30" s="188"/>
      <c r="P30" s="189"/>
      <c r="Q30" s="32"/>
      <c r="R30" s="32"/>
      <c r="S30" s="32"/>
      <c r="T30" s="32"/>
      <c r="U30" s="187" t="s">
        <v>76</v>
      </c>
      <c r="V30" s="188"/>
      <c r="W30" s="189"/>
      <c r="X30" s="49"/>
      <c r="Y30" s="49"/>
      <c r="Z30" s="49"/>
      <c r="AA30" s="49"/>
      <c r="AB30" s="49"/>
      <c r="AC30" s="156" t="str">
        <f>IF(LEN(N30)=0," ",N30)</f>
        <v>semeniuk</v>
      </c>
      <c r="AD30" s="157" t="str">
        <f>IF(LEN(U30)=0," ",U30)</f>
        <v>ESI2607</v>
      </c>
      <c r="AF30" s="91" t="str">
        <f>N48</f>
        <v>Oksi_f</v>
      </c>
      <c r="AG30" s="88">
        <v>0</v>
      </c>
      <c r="AH30" s="111"/>
      <c r="AI30" s="93" t="str">
        <f>U48</f>
        <v>da_basta</v>
      </c>
      <c r="AJ30" s="88">
        <v>0</v>
      </c>
    </row>
    <row r="31" spans="1:36" ht="13.5" customHeight="1" thickBot="1">
      <c r="A31" s="13"/>
      <c r="B31" s="95" t="str">
        <f>CONCATENATE("6. ",N38,"-",O38,"-",P38," || ",U38,"-",V38,"-",W38)</f>
        <v>6. 5-6-7 || 4-6-7</v>
      </c>
      <c r="C31" s="49" t="s">
        <v>6</v>
      </c>
      <c r="D31" s="49"/>
      <c r="E31" s="49"/>
      <c r="F31" s="49"/>
      <c r="G31" s="49"/>
      <c r="H31" s="49"/>
      <c r="I31" s="49"/>
      <c r="J31" s="49"/>
      <c r="K31" s="49"/>
      <c r="L31" s="49"/>
      <c r="M31" s="202"/>
      <c r="N31" s="198" t="s">
        <v>0</v>
      </c>
      <c r="O31" s="199"/>
      <c r="P31" s="200"/>
      <c r="Q31" s="84" t="s">
        <v>12</v>
      </c>
      <c r="R31" s="204" t="s">
        <v>8</v>
      </c>
      <c r="S31" s="205"/>
      <c r="T31" s="84" t="s">
        <v>12</v>
      </c>
      <c r="U31" s="198" t="s">
        <v>0</v>
      </c>
      <c r="V31" s="199"/>
      <c r="W31" s="200"/>
      <c r="X31" s="49"/>
      <c r="Y31" s="49"/>
      <c r="Z31" s="35"/>
      <c r="AA31" s="35"/>
      <c r="AB31" s="35"/>
      <c r="AC31" s="179" t="s">
        <v>3</v>
      </c>
      <c r="AD31" s="180"/>
      <c r="AF31" s="92" t="str">
        <f>N48</f>
        <v>Oksi_f</v>
      </c>
      <c r="AG31" s="89">
        <f>COUNTIF(Q50:Q56,9)</f>
        <v>1</v>
      </c>
      <c r="AH31" s="111"/>
      <c r="AI31" s="114" t="str">
        <f>U48</f>
        <v>da_basta</v>
      </c>
      <c r="AJ31" s="89">
        <f>COUNTIF(T50:T56,9)</f>
        <v>0</v>
      </c>
    </row>
    <row r="32" spans="1:30" ht="13.5" customHeight="1">
      <c r="A32" s="13"/>
      <c r="B32" s="95" t="str">
        <f>IF(AND(OR(LEN(N39)=0,N39="Игрок 5"),OR(LEN(U39)=0,U39="Игрок 6"))," ",CONCATENATE(CHAR(10),"[u][b]Запасные[/b][/u]"))</f>
        <v>
[u][b]Запасные[/b][/u]</v>
      </c>
      <c r="C32" s="49" t="s">
        <v>6</v>
      </c>
      <c r="D32" s="49"/>
      <c r="E32" s="49"/>
      <c r="F32" s="49"/>
      <c r="G32" s="49"/>
      <c r="H32" s="49"/>
      <c r="I32" s="49"/>
      <c r="J32" s="49"/>
      <c r="K32" s="49"/>
      <c r="L32" s="49"/>
      <c r="M32" s="202"/>
      <c r="N32" s="7">
        <v>7</v>
      </c>
      <c r="O32" s="7">
        <v>6</v>
      </c>
      <c r="P32" s="8">
        <v>5</v>
      </c>
      <c r="Q32" s="9">
        <f>IF(X32=0,0,IF(X32=1,N32,IF(X32=2,O32,IF(X32=3,P32," "))))</f>
        <v>5</v>
      </c>
      <c r="R32" s="10">
        <f>IF(Y32=0," ",IF(X32=0,0,IF(X32=1,IF(N32&gt;U32,1,0),IF(X32=2,IF(O32&gt;V32,1,0),IF(P32&gt;W32,1,0)))))</f>
        <v>1</v>
      </c>
      <c r="S32" s="9">
        <f>IF(Y32=0," ",IF(X32=0,0,IF(X32=1,IF(N32&lt;U32,1,0),IF(X32=2,IF(O32&lt;V32,1,0),IF(P32&lt;W32,1,0)))))</f>
        <v>0</v>
      </c>
      <c r="T32" s="9">
        <f>IF(X32=0,0,IF(X32=1,U32,IF(X32=2,V32,IF(X32=3,W32," "))))</f>
        <v>4</v>
      </c>
      <c r="U32" s="7">
        <v>7</v>
      </c>
      <c r="V32" s="7">
        <v>6</v>
      </c>
      <c r="W32" s="8">
        <v>4</v>
      </c>
      <c r="X32" s="28">
        <f>IF(OR(LEN($I$5)=0,LEN($J$5)=0),"",IF(OR($I$5="-",$J$5="-"),0,IF($I$5=$J$5,2,IF($I$5&gt;$J$5,1,3))))</f>
        <v>3</v>
      </c>
      <c r="Y32" s="20">
        <f>IF(OR(LEN($I$5)=0,LEN($J$5)=0,LEN(N32)=0,LEN(O32)=0,LEN(P32)=0,LEN(U32)=0,LEN(V32)=0,LEN(W32)=0),0,1)</f>
        <v>1</v>
      </c>
      <c r="Z32" s="161">
        <f aca="true" t="shared" si="9" ref="Z32:AB34">IF(N32&gt;U32,1,IF(N32&lt;U32,-1,0))</f>
        <v>0</v>
      </c>
      <c r="AA32" s="162">
        <f t="shared" si="9"/>
        <v>0</v>
      </c>
      <c r="AB32" s="163">
        <f t="shared" si="9"/>
        <v>1</v>
      </c>
      <c r="AC32" s="154">
        <f>SUM(R32:R34,R36:R38)</f>
        <v>2</v>
      </c>
      <c r="AD32" s="155">
        <f>SUM(S32:S34,S36:S38)</f>
        <v>0</v>
      </c>
    </row>
    <row r="33" spans="1:30" ht="13.5" customHeight="1">
      <c r="A33" s="13"/>
      <c r="B33" s="95" t="str">
        <f>IF(OR(LEN(N39)=0,N39="Игрок 5")," ",IF(OR(LEN(N48)=0,N48="Игрок 6"),CONCATENATE("[b]",N2,CHAR(10),N39," (",AC41,")",CHAR(10),"1 тайм:[/b]",CHAR(10),"1. ",N41,"-",O41,"-",P41,CHAR(10)),CONCATENATE("[b]",N2,CHAR(10),N39," (",AC41,") || ",N48," (",AC50,")",CHAR(10),"1 тайм:[/b]",CHAR(10),"1. ",N41,"-",O41,"-",P41," || ",N50,"-",O50,"-",P50)))</f>
        <v>[b]Сб. Мегаспорта
Jack-Boss (20) || Oksi_f (27)
1 тайм:[/b]
1. 8-5-2 || 7-6-3</v>
      </c>
      <c r="C33" s="49" t="s">
        <v>6</v>
      </c>
      <c r="D33" s="49"/>
      <c r="E33" s="49"/>
      <c r="F33" s="49"/>
      <c r="G33" s="49"/>
      <c r="H33" s="49"/>
      <c r="I33" s="49"/>
      <c r="J33" s="49"/>
      <c r="K33" s="49"/>
      <c r="L33" s="49"/>
      <c r="M33" s="202"/>
      <c r="N33" s="7">
        <v>9</v>
      </c>
      <c r="O33" s="7">
        <v>2</v>
      </c>
      <c r="P33" s="8">
        <v>1</v>
      </c>
      <c r="Q33" s="9" t="str">
        <f>IF(X33=0,0,IF(X33=1,N33,IF(X33=2,O33,IF(X33=3,P33," "))))</f>
        <v> </v>
      </c>
      <c r="R33" s="10" t="str">
        <f>IF(Y33=0," ",IF(X33=0,0,IF(X33=1,IF(N33&gt;U33,1,0),IF(X33=2,IF(O33&gt;V33,1,0),IF(P33&gt;W33,1,0)))))</f>
        <v> </v>
      </c>
      <c r="S33" s="9" t="str">
        <f>IF(Y33=0," ",IF(X33=0,0,IF(X33=1,IF(N33&lt;U33,1,0),IF(X33=2,IF(O33&lt;V33,1,0),IF(P33&lt;W33,1,0)))))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9</v>
      </c>
      <c r="V33" s="7">
        <v>2</v>
      </c>
      <c r="W33" s="8">
        <v>1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64">
        <f t="shared" si="9"/>
        <v>0</v>
      </c>
      <c r="AA33" s="165">
        <f t="shared" si="9"/>
        <v>0</v>
      </c>
      <c r="AB33" s="4">
        <f t="shared" si="9"/>
        <v>0</v>
      </c>
      <c r="AC33" s="179" t="s">
        <v>4</v>
      </c>
      <c r="AD33" s="180"/>
    </row>
    <row r="34" spans="1:30" ht="13.5" customHeight="1" thickBot="1">
      <c r="A34" s="13"/>
      <c r="B34" s="95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9-6-3 || 9-4-1
3. 7-4-1 || 8-5-2</v>
      </c>
      <c r="C34" s="49" t="s">
        <v>6</v>
      </c>
      <c r="D34" s="49"/>
      <c r="E34" s="49"/>
      <c r="F34" s="49"/>
      <c r="G34" s="49"/>
      <c r="H34" s="49"/>
      <c r="I34" s="49"/>
      <c r="J34" s="49"/>
      <c r="K34" s="49"/>
      <c r="L34" s="49"/>
      <c r="M34" s="202"/>
      <c r="N34" s="7">
        <v>8</v>
      </c>
      <c r="O34" s="7">
        <v>4</v>
      </c>
      <c r="P34" s="8">
        <v>3</v>
      </c>
      <c r="Q34" s="9" t="str">
        <f>IF(X34=0,0,IF(X34=1,N34,IF(X34=2,O34,IF(X34=3,P34," "))))</f>
        <v> </v>
      </c>
      <c r="R34" s="10" t="str">
        <f>IF(Y34=0," ",IF(X34=0,0,IF(X34=1,IF(N34&gt;U34,1,0),IF(X34=2,IF(O34&gt;V34,1,0),IF(P34&gt;W34,1,0)))))</f>
        <v> </v>
      </c>
      <c r="S34" s="9" t="str">
        <f>IF(Y34=0," ",IF(X34=0,0,IF(X34=1,IF(N34&lt;U34,1,0),IF(X34=2,IF(O34&lt;V34,1,0),IF(P34&lt;W34,1,0)))))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8</v>
      </c>
      <c r="V34" s="7">
        <v>5</v>
      </c>
      <c r="W34" s="8">
        <v>3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66">
        <f t="shared" si="9"/>
        <v>0</v>
      </c>
      <c r="AA34" s="167">
        <f t="shared" si="9"/>
        <v>-1</v>
      </c>
      <c r="AB34" s="4">
        <f t="shared" si="9"/>
        <v>0</v>
      </c>
      <c r="AC34" s="154">
        <f>IF(AC32-AD32&gt;0,AC32-AD32,0)</f>
        <v>2</v>
      </c>
      <c r="AD34" s="155">
        <f>IF(AC32-AD32&lt;0,AD32-AC32,0)</f>
        <v>0</v>
      </c>
    </row>
    <row r="35" spans="1:30" ht="13.5" customHeight="1" thickBot="1">
      <c r="A35" s="13"/>
      <c r="B35" s="95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2-5-8 || 8-3-2
5. 9-6-3 || 9-4-1</v>
      </c>
      <c r="C35" s="49" t="s">
        <v>6</v>
      </c>
      <c r="D35" s="49"/>
      <c r="E35" s="49"/>
      <c r="F35" s="49"/>
      <c r="G35" s="49"/>
      <c r="H35" s="49"/>
      <c r="I35" s="49"/>
      <c r="J35" s="49"/>
      <c r="K35" s="49"/>
      <c r="L35" s="49"/>
      <c r="M35" s="202"/>
      <c r="N35" s="195" t="s">
        <v>1</v>
      </c>
      <c r="O35" s="196"/>
      <c r="P35" s="197"/>
      <c r="Q35" s="19"/>
      <c r="R35" s="83"/>
      <c r="S35" s="77"/>
      <c r="T35" s="19"/>
      <c r="U35" s="195" t="s">
        <v>1</v>
      </c>
      <c r="V35" s="196"/>
      <c r="W35" s="197"/>
      <c r="X35" s="37"/>
      <c r="Y35" s="38"/>
      <c r="Z35" s="38"/>
      <c r="AA35" s="38"/>
      <c r="AB35" s="38"/>
      <c r="AC35" s="173" t="s">
        <v>13</v>
      </c>
      <c r="AD35" s="174"/>
    </row>
    <row r="36" spans="1:30" ht="13.5" customHeight="1">
      <c r="A36" s="13"/>
      <c r="B36" s="95" t="str">
        <f>IF(OR(LEN(N39)=0,N39="Игрок 5")," ",IF(OR(LEN(N48)=0,N48="Игрок 6"),CONCATENATE("6. ",N47,"-",O47,"-",P47),CONCATENATE("6. ",N47,"-",O47,"-",P47," || ",N56,"-",O56,"-",P56)))</f>
        <v>6. 7-4-1 || 7-6-5</v>
      </c>
      <c r="C36" s="49" t="s">
        <v>6</v>
      </c>
      <c r="D36" s="49"/>
      <c r="E36" s="49"/>
      <c r="F36" s="49"/>
      <c r="G36" s="49"/>
      <c r="H36" s="49"/>
      <c r="I36" s="49"/>
      <c r="J36" s="49"/>
      <c r="K36" s="49"/>
      <c r="L36" s="49"/>
      <c r="M36" s="202"/>
      <c r="N36" s="7">
        <v>9</v>
      </c>
      <c r="O36" s="7">
        <v>2</v>
      </c>
      <c r="P36" s="8">
        <v>1</v>
      </c>
      <c r="Q36" s="9">
        <f>IF(X36=0,0,IF(X36=1,N36,IF(X36=2,O36,IF(X36=3,P36," "))))</f>
        <v>9</v>
      </c>
      <c r="R36" s="10">
        <f>IF(Y36=0," ",IF(X36=0,0,IF(X36=1,IF(N36&gt;U36,1,0),IF(X36=2,IF(O36&gt;V36,1,0),IF(P36&gt;W36,1,0)))))</f>
        <v>0</v>
      </c>
      <c r="S36" s="9">
        <f>IF(Y36=0," ",IF(X36=0,0,IF(X36=1,IF(N36&lt;U36,1,0),IF(X36=2,IF(O36&lt;V36,1,0),IF(P36&lt;W36,1,0)))))</f>
        <v>0</v>
      </c>
      <c r="T36" s="9">
        <f>IF(X36=0,0,IF(X36=1,U36,IF(X36=2,V36,IF(X36=3,W36," "))))</f>
        <v>9</v>
      </c>
      <c r="U36" s="7">
        <v>9</v>
      </c>
      <c r="V36" s="7">
        <v>2</v>
      </c>
      <c r="W36" s="8">
        <v>1</v>
      </c>
      <c r="X36" s="4">
        <f>IF(OR(LEN($I$9)=0,LEN($J$9)=0),"",IF(OR($I$9="-",$J$9="-"),0,IF($I$9=$J$9,2,IF($I$9&gt;$J$9,1,3))))</f>
        <v>1</v>
      </c>
      <c r="Y36" s="20">
        <f>IF(OR(LEN($I$9)=0,LEN($J$9)=0,LEN(N36)=0,LEN(O36)=0,LEN(P36)=0,LEN(U36)=0,LEN(V36)=0,LEN(W36)=0),0,1)</f>
        <v>1</v>
      </c>
      <c r="Z36" s="161">
        <f aca="true" t="shared" si="10" ref="Z36:AB38">IF(N36&gt;U36,1,IF(N36&lt;U36,-1,0))</f>
        <v>0</v>
      </c>
      <c r="AA36" s="162">
        <f t="shared" si="10"/>
        <v>0</v>
      </c>
      <c r="AB36" s="163">
        <f t="shared" si="10"/>
        <v>0</v>
      </c>
      <c r="AC36" s="154">
        <f>SUM(Q32:Q34,Q36:Q38)</f>
        <v>27</v>
      </c>
      <c r="AD36" s="155">
        <f>SUM(T32:T34,T36:T38)</f>
        <v>25</v>
      </c>
    </row>
    <row r="37" spans="1:30" ht="13.5" customHeight="1">
      <c r="A37" s="13"/>
      <c r="B37" s="95" t="str">
        <f>IF(OR(LEN(U39)=0,U39="Игрок 5")," ",IF(OR(LEN(U48)=0,U48="Игрок 6"),CONCATENATE(CHAR(10),"[b]",U2,CHAR(10),U39," (",AD41,")",CHAR(10),"1 тайм:[/b]",CHAR(10),"1. ",U41,"-",V41,"-",W41,CHAR(10)),CONCATENATE(CHAR(10),"[b]",U2,CHAR(10),U39," (",AD41,") || ",U48," (",AD50,")",CHAR(10),"1 тайм:[/b]",CHAR(10),"1. ",U41,"-",V41,"-",W41," || ",U50,"-",V50,"-",W50)))</f>
        <v>
[b]КСП Торпедо
ЯД (17) || da_basta (19)
1 тайм:[/b]
1. 2-3-5 || 6-5-4</v>
      </c>
      <c r="C37" s="49" t="s">
        <v>6</v>
      </c>
      <c r="D37" s="49"/>
      <c r="E37" s="49"/>
      <c r="F37" s="49"/>
      <c r="G37" s="49"/>
      <c r="H37" s="49"/>
      <c r="I37" s="49"/>
      <c r="J37" s="49"/>
      <c r="K37" s="49"/>
      <c r="L37" s="49"/>
      <c r="M37" s="202"/>
      <c r="N37" s="7">
        <v>8</v>
      </c>
      <c r="O37" s="7">
        <v>4</v>
      </c>
      <c r="P37" s="8">
        <v>3</v>
      </c>
      <c r="Q37" s="9">
        <f>IF(X37=0,0,IF(X37=1,N37,IF(X37=2,O37,IF(X37=3,P37," "))))</f>
        <v>8</v>
      </c>
      <c r="R37" s="10">
        <f>IF(Y37=0," ",IF(X37=0,0,IF(X37=1,IF(N37&gt;U37,1,0),IF(X37=2,IF(O37&gt;V37,1,0),IF(P37&gt;W37,1,0)))))</f>
        <v>0</v>
      </c>
      <c r="S37" s="9">
        <f>IF(Y37=0," ",IF(X37=0,0,IF(X37=1,IF(N37&lt;U37,1,0),IF(X37=2,IF(O37&lt;V37,1,0),IF(P37&lt;W37,1,0)))))</f>
        <v>0</v>
      </c>
      <c r="T37" s="9">
        <f>IF(X37=0,0,IF(X37=1,U37,IF(X37=2,V37,IF(X37=3,W37," "))))</f>
        <v>8</v>
      </c>
      <c r="U37" s="7">
        <v>8</v>
      </c>
      <c r="V37" s="7">
        <v>5</v>
      </c>
      <c r="W37" s="8">
        <v>3</v>
      </c>
      <c r="X37" s="4">
        <f>IF(OR(LEN($I$10)=0,LEN($J$10)=0),"",IF(OR($I$10="-",$J$10="-"),0,IF($I$10=$J$10,2,IF($I$10&gt;$J$10,1,3))))</f>
        <v>1</v>
      </c>
      <c r="Y37" s="5">
        <f>IF(OR(LEN($I$10)=0,LEN($J$10)=0,LEN(N37)=0,LEN(O37)=0,LEN(P37)=0,LEN(U37)=0,LEN(V37)=0,LEN(W37)=0),0,1)</f>
        <v>1</v>
      </c>
      <c r="Z37" s="164">
        <f t="shared" si="10"/>
        <v>0</v>
      </c>
      <c r="AA37" s="165">
        <f t="shared" si="10"/>
        <v>-1</v>
      </c>
      <c r="AB37" s="4">
        <f t="shared" si="10"/>
        <v>0</v>
      </c>
      <c r="AC37" s="49"/>
      <c r="AD37" s="50"/>
    </row>
    <row r="38" spans="1:30" ht="13.5" customHeight="1" thickBot="1">
      <c r="A38" s="13"/>
      <c r="B38" s="95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9-4-1 || 9-7-2
3. 8-7-6 || 8-1-3</v>
      </c>
      <c r="C38" s="51" t="s">
        <v>6</v>
      </c>
      <c r="D38" s="51"/>
      <c r="E38" s="51"/>
      <c r="F38" s="51"/>
      <c r="G38" s="51"/>
      <c r="H38" s="51"/>
      <c r="I38" s="51"/>
      <c r="J38" s="51"/>
      <c r="K38" s="51"/>
      <c r="L38" s="51"/>
      <c r="M38" s="203"/>
      <c r="N38" s="7">
        <v>5</v>
      </c>
      <c r="O38" s="7">
        <v>6</v>
      </c>
      <c r="P38" s="8">
        <v>7</v>
      </c>
      <c r="Q38" s="9">
        <f>IF(X38=0,0,IF(X38=1,N38,IF(X38=2,O38,IF(X38=3,P38," "))))</f>
        <v>5</v>
      </c>
      <c r="R38" s="10">
        <f>IF(Y38=0," ",IF(X38=0,0,IF(X38=1,IF(N38&gt;U38,1,0),IF(X38=2,IF(O38&gt;V38,1,0),IF(P38&gt;W38,1,0)))))</f>
        <v>1</v>
      </c>
      <c r="S38" s="9">
        <f>IF(Y38=0," ",IF(X38=0,0,IF(X38=1,IF(N38&lt;U38,1,0),IF(X38=2,IF(O38&lt;V38,1,0),IF(P38&lt;W38,1,0)))))</f>
        <v>0</v>
      </c>
      <c r="T38" s="9">
        <f>IF(X38=0,0,IF(X38=1,U38,IF(X38=2,V38,IF(X38=3,W38," "))))</f>
        <v>4</v>
      </c>
      <c r="U38" s="7">
        <v>4</v>
      </c>
      <c r="V38" s="7">
        <v>6</v>
      </c>
      <c r="W38" s="8">
        <v>7</v>
      </c>
      <c r="X38" s="29">
        <f>IF(OR(LEN($I$11)=0,LEN($J$11)=0),"",IF(OR($I$11="-",$J$11="-"),0,IF($I$11=$J$11,2,IF($I$11&gt;$J$11,1,3))))</f>
        <v>1</v>
      </c>
      <c r="Y38" s="18">
        <f>IF(OR(LEN($I$11)=0,LEN($J$11)=0,LEN(N38)=0,LEN(O38)=0,LEN(P38)=0,LEN(U38)=0,LEN(V38)=0,LEN(W38)=0),0,1)</f>
        <v>1</v>
      </c>
      <c r="Z38" s="168">
        <f t="shared" si="10"/>
        <v>1</v>
      </c>
      <c r="AA38" s="169">
        <f t="shared" si="10"/>
        <v>0</v>
      </c>
      <c r="AB38" s="170">
        <f t="shared" si="10"/>
        <v>0</v>
      </c>
      <c r="AC38" s="51"/>
      <c r="AD38" s="52"/>
    </row>
    <row r="39" spans="1:30" ht="13.5" customHeight="1" thickBot="1">
      <c r="A39" s="13"/>
      <c r="B39" s="95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6-4-2 || 7-4-1
5. 5-9-7 || 2-3-5</v>
      </c>
      <c r="C39" s="49" t="s">
        <v>6</v>
      </c>
      <c r="D39" s="49"/>
      <c r="E39" s="49"/>
      <c r="F39" s="49"/>
      <c r="G39" s="49"/>
      <c r="H39" s="49"/>
      <c r="I39" s="49"/>
      <c r="J39" s="49"/>
      <c r="K39" s="49"/>
      <c r="L39" s="49"/>
      <c r="M39" s="212" t="s">
        <v>10</v>
      </c>
      <c r="N39" s="187" t="s">
        <v>62</v>
      </c>
      <c r="O39" s="188"/>
      <c r="P39" s="189"/>
      <c r="Q39" s="32"/>
      <c r="R39" s="32"/>
      <c r="S39" s="32"/>
      <c r="T39" s="32"/>
      <c r="U39" s="187" t="s">
        <v>77</v>
      </c>
      <c r="V39" s="188"/>
      <c r="W39" s="189"/>
      <c r="X39" s="49"/>
      <c r="Y39" s="49"/>
      <c r="Z39" s="49"/>
      <c r="AA39" s="49"/>
      <c r="AB39" s="49"/>
      <c r="AC39" s="156" t="str">
        <f>IF(OR(LEN(N39)=0,N39="Игрок 5")," ",N39)</f>
        <v>Jack-Boss</v>
      </c>
      <c r="AD39" s="157" t="str">
        <f>IF(OR(LEN(U39)=0,U39="Игрок 5")," ",U39)</f>
        <v>ЯД</v>
      </c>
    </row>
    <row r="40" spans="1:30" ht="13.5" customHeight="1" thickBot="1">
      <c r="A40" s="13"/>
      <c r="B40" s="96" t="str">
        <f>IF(OR(LEN(U39)=0,U39="Игрок 5")," ",IF(OR(LEN(U48)=0,U48="Игрок 6"),CONCATENATE("6. ",U47,"-",V47,"-",W47),CONCATENATE("6. ",U47,"-",V47,"-",W47," || ",U56,"-",V56,"-",W56)))</f>
        <v>6. 1-3-8 || 6-8-9</v>
      </c>
      <c r="C40" s="49" t="s">
        <v>6</v>
      </c>
      <c r="D40" s="49"/>
      <c r="E40" s="49"/>
      <c r="F40" s="49"/>
      <c r="G40" s="49"/>
      <c r="H40" s="49"/>
      <c r="I40" s="49"/>
      <c r="J40" s="49"/>
      <c r="K40" s="49"/>
      <c r="L40" s="49"/>
      <c r="M40" s="213"/>
      <c r="N40" s="198" t="s">
        <v>0</v>
      </c>
      <c r="O40" s="199"/>
      <c r="P40" s="200"/>
      <c r="Q40" s="84" t="s">
        <v>12</v>
      </c>
      <c r="R40" s="67" t="s">
        <v>6</v>
      </c>
      <c r="S40" s="68"/>
      <c r="T40" s="84" t="s">
        <v>12</v>
      </c>
      <c r="U40" s="198" t="s">
        <v>0</v>
      </c>
      <c r="V40" s="199"/>
      <c r="W40" s="200"/>
      <c r="X40" s="53"/>
      <c r="Y40" s="49"/>
      <c r="Z40" s="49"/>
      <c r="AA40" s="49"/>
      <c r="AB40" s="49"/>
      <c r="AC40" s="173" t="s">
        <v>13</v>
      </c>
      <c r="AD40" s="174"/>
    </row>
    <row r="41" spans="1:30" ht="13.5" customHeight="1">
      <c r="A41" s="13"/>
      <c r="B41" s="85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213"/>
      <c r="N41" s="7">
        <v>8</v>
      </c>
      <c r="O41" s="7">
        <v>5</v>
      </c>
      <c r="P41" s="8">
        <v>2</v>
      </c>
      <c r="Q41" s="9">
        <f>IF(X41=0,0,IF(X41=1,N41,IF(X41=2,O41,IF(X41=3,P41," "))))</f>
        <v>2</v>
      </c>
      <c r="R41" s="69"/>
      <c r="S41" s="70"/>
      <c r="T41" s="9">
        <f>IF(X41=0,0,IF(X41=1,U41,IF(X41=2,V41,IF(X41=3,W41," "))))</f>
        <v>5</v>
      </c>
      <c r="U41" s="7">
        <v>2</v>
      </c>
      <c r="V41" s="7">
        <v>3</v>
      </c>
      <c r="W41" s="8">
        <v>5</v>
      </c>
      <c r="X41" s="4">
        <f>IF(OR(LEN($I$5)=0,LEN($J$5)=0),"",IF(OR($I$5="-",$J$5="-"),0,IF($I$5=$J$5,2,IF($I$5&gt;$J$5,1,3))))</f>
        <v>3</v>
      </c>
      <c r="Y41" s="20">
        <f>IF(OR(LEN($I$5)=0,LEN($J$5)=0,LEN(N41)=0,LEN(O41)=0,LEN(P41)=0,LEN(U41)=0,LEN(V41)=0,LEN(W41)=0),0,1)</f>
        <v>1</v>
      </c>
      <c r="Z41" s="55"/>
      <c r="AA41" s="55"/>
      <c r="AB41" s="55"/>
      <c r="AC41" s="154">
        <f>SUM(Q41:Q43,Q45:Q47)</f>
        <v>20</v>
      </c>
      <c r="AD41" s="155">
        <f>SUM(T41:T43,T45:T47)</f>
        <v>17</v>
      </c>
    </row>
    <row r="42" spans="1:30" ht="13.5" customHeight="1">
      <c r="A42" s="2"/>
      <c r="B42" s="85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213"/>
      <c r="N42" s="7">
        <v>9</v>
      </c>
      <c r="O42" s="7">
        <v>6</v>
      </c>
      <c r="P42" s="8">
        <v>3</v>
      </c>
      <c r="Q42" s="9" t="str">
        <f>IF(X42=0,0,IF(X42=1,N42,IF(X42=2,O42,IF(X42=3,P42," "))))</f>
        <v> </v>
      </c>
      <c r="R42" s="69"/>
      <c r="S42" s="70"/>
      <c r="T42" s="9" t="str">
        <f>IF(X42=0,0,IF(X42=1,U42,IF(X42=2,V42,IF(X42=3,W42," "))))</f>
        <v> </v>
      </c>
      <c r="U42" s="7">
        <v>9</v>
      </c>
      <c r="V42" s="7">
        <v>4</v>
      </c>
      <c r="W42" s="8">
        <v>1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55"/>
      <c r="AA42" s="55"/>
      <c r="AB42" s="55"/>
      <c r="AC42" s="175"/>
      <c r="AD42" s="176"/>
    </row>
    <row r="43" spans="1:30" ht="13.5" customHeight="1" thickBot="1">
      <c r="A43" s="2"/>
      <c r="B43" s="85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213"/>
      <c r="N43" s="7">
        <v>7</v>
      </c>
      <c r="O43" s="7">
        <v>4</v>
      </c>
      <c r="P43" s="8">
        <v>1</v>
      </c>
      <c r="Q43" s="9" t="str">
        <f>IF(X43=0,0,IF(X43=1,N43,IF(X43=2,O43,IF(X43=3,P43," "))))</f>
        <v> </v>
      </c>
      <c r="R43" s="69"/>
      <c r="S43" s="70"/>
      <c r="T43" s="9" t="str">
        <f>IF(X43=0,0,IF(X43=1,U43,IF(X43=2,V43,IF(X43=3,W43," "))))</f>
        <v> </v>
      </c>
      <c r="U43" s="7">
        <v>8</v>
      </c>
      <c r="V43" s="7">
        <v>7</v>
      </c>
      <c r="W43" s="8">
        <v>6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55"/>
      <c r="AA43" s="55"/>
      <c r="AB43" s="55"/>
      <c r="AC43" s="158"/>
      <c r="AD43" s="159"/>
    </row>
    <row r="44" spans="1:30" ht="13.5" customHeight="1" thickBot="1">
      <c r="A44" s="2"/>
      <c r="B44" s="85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213"/>
      <c r="N44" s="195" t="s">
        <v>1</v>
      </c>
      <c r="O44" s="196"/>
      <c r="P44" s="197"/>
      <c r="Q44" s="19"/>
      <c r="R44" s="83"/>
      <c r="S44" s="77"/>
      <c r="T44" s="19"/>
      <c r="U44" s="195" t="s">
        <v>1</v>
      </c>
      <c r="V44" s="196"/>
      <c r="W44" s="197"/>
      <c r="X44" s="37"/>
      <c r="Y44" s="38"/>
      <c r="Z44" s="46"/>
      <c r="AA44" s="46"/>
      <c r="AB44" s="46"/>
      <c r="AC44" s="177"/>
      <c r="AD44" s="178"/>
    </row>
    <row r="45" spans="1:30" ht="13.5" customHeight="1">
      <c r="A45" s="2"/>
      <c r="B45" s="85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213"/>
      <c r="N45" s="7">
        <v>2</v>
      </c>
      <c r="O45" s="7">
        <v>5</v>
      </c>
      <c r="P45" s="8">
        <v>8</v>
      </c>
      <c r="Q45" s="9">
        <f>IF(X45=0,0,IF(X45=1,N45,IF(X45=2,O45,IF(X45=3,P45," "))))</f>
        <v>2</v>
      </c>
      <c r="R45" s="69"/>
      <c r="S45" s="70"/>
      <c r="T45" s="9">
        <f>IF(X45=0,0,IF(X45=1,U45,IF(X45=2,V45,IF(X45=3,W45," "))))</f>
        <v>6</v>
      </c>
      <c r="U45" s="7">
        <v>6</v>
      </c>
      <c r="V45" s="7">
        <v>4</v>
      </c>
      <c r="W45" s="8">
        <v>2</v>
      </c>
      <c r="X45" s="4">
        <f>IF(OR(LEN($I$9)=0,LEN($J$9)=0),"",IF(OR($I$9="-",$J$9="-"),0,IF($I$9=$J$9,2,IF($I$9&gt;$J$9,1,3))))</f>
        <v>1</v>
      </c>
      <c r="Y45" s="20">
        <f>IF(OR(LEN($I$9)=0,LEN($J$9)=0,LEN(N45)=0,LEN(O45)=0,LEN(P45)=0,LEN(U45)=0,LEN(V45)=0,LEN(W45)=0),0,1)</f>
        <v>1</v>
      </c>
      <c r="Z45" s="55"/>
      <c r="AA45" s="55"/>
      <c r="AB45" s="55"/>
      <c r="AC45" s="158"/>
      <c r="AD45" s="159"/>
    </row>
    <row r="46" spans="1:30" ht="13.5" customHeight="1">
      <c r="A46" s="2"/>
      <c r="B46" s="85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213"/>
      <c r="N46" s="7">
        <v>9</v>
      </c>
      <c r="O46" s="7">
        <v>6</v>
      </c>
      <c r="P46" s="8">
        <v>3</v>
      </c>
      <c r="Q46" s="9">
        <f>IF(X46=0,0,IF(X46=1,N46,IF(X46=2,O46,IF(X46=3,P46," "))))</f>
        <v>9</v>
      </c>
      <c r="R46" s="69"/>
      <c r="S46" s="70"/>
      <c r="T46" s="9">
        <f>IF(X46=0,0,IF(X46=1,U46,IF(X46=2,V46,IF(X46=3,W46," "))))</f>
        <v>5</v>
      </c>
      <c r="U46" s="7">
        <v>5</v>
      </c>
      <c r="V46" s="7">
        <v>9</v>
      </c>
      <c r="W46" s="8">
        <v>7</v>
      </c>
      <c r="X46" s="4">
        <f>IF(OR(LEN($I$10)=0,LEN($J$10)=0),"",IF(OR($I$10="-",$J$10="-"),0,IF($I$10=$J$10,2,IF($I$10&gt;$J$10,1,3))))</f>
        <v>1</v>
      </c>
      <c r="Y46" s="5">
        <f>IF(OR(LEN($I$10)=0,LEN($J$10)=0,LEN(N46)=0,LEN(O46)=0,LEN(P46)=0,LEN(U46)=0,LEN(V46)=0,LEN(W46)=0),0,1)</f>
        <v>1</v>
      </c>
      <c r="Z46" s="55"/>
      <c r="AA46" s="55"/>
      <c r="AB46" s="55"/>
      <c r="AC46" s="49"/>
      <c r="AD46" s="50"/>
    </row>
    <row r="47" spans="1:30" ht="13.5" customHeight="1" thickBot="1">
      <c r="A47" s="2"/>
      <c r="B47" s="85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213"/>
      <c r="N47" s="7">
        <v>7</v>
      </c>
      <c r="O47" s="7">
        <v>4</v>
      </c>
      <c r="P47" s="8">
        <v>1</v>
      </c>
      <c r="Q47" s="9">
        <f>IF(X47=0,0,IF(X47=1,N47,IF(X47=2,O47,IF(X47=3,P47," "))))</f>
        <v>7</v>
      </c>
      <c r="R47" s="69"/>
      <c r="S47" s="70"/>
      <c r="T47" s="9">
        <f>IF(X47=0,0,IF(X47=1,U47,IF(X47=2,V47,IF(X47=3,W47," "))))</f>
        <v>1</v>
      </c>
      <c r="U47" s="7">
        <v>1</v>
      </c>
      <c r="V47" s="7">
        <v>3</v>
      </c>
      <c r="W47" s="8">
        <v>8</v>
      </c>
      <c r="X47" s="29">
        <f>IF(OR(LEN($I$11)=0,LEN($J$11)=0),"",IF(OR($I$11="-",$J$11="-"),0,IF($I$11=$J$11,2,IF($I$11&gt;$J$11,1,3))))</f>
        <v>1</v>
      </c>
      <c r="Y47" s="18">
        <f>IF(OR(LEN($I$11)=0,LEN($J$11)=0,LEN(N47)=0,LEN(O47)=0,LEN(P47)=0,LEN(U47)=0,LEN(V47)=0,LEN(W47)=0),0,1)</f>
        <v>1</v>
      </c>
      <c r="Z47" s="172"/>
      <c r="AA47" s="172"/>
      <c r="AB47" s="172"/>
      <c r="AC47" s="51"/>
      <c r="AD47" s="52"/>
    </row>
    <row r="48" spans="1:30" ht="13.5" customHeight="1" thickBot="1">
      <c r="A48" s="2"/>
      <c r="B48" s="85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213"/>
      <c r="N48" s="187" t="s">
        <v>63</v>
      </c>
      <c r="O48" s="188"/>
      <c r="P48" s="189"/>
      <c r="Q48" s="32"/>
      <c r="R48" s="32"/>
      <c r="S48" s="32"/>
      <c r="T48" s="77"/>
      <c r="U48" s="187" t="s">
        <v>78</v>
      </c>
      <c r="V48" s="188"/>
      <c r="W48" s="189"/>
      <c r="X48" s="49"/>
      <c r="Y48" s="49"/>
      <c r="Z48" s="49"/>
      <c r="AA48" s="49"/>
      <c r="AB48" s="49"/>
      <c r="AC48" s="156" t="str">
        <f>IF(OR(LEN(N48)=0,N48="Игрок 6")," ",N48)</f>
        <v>Oksi_f</v>
      </c>
      <c r="AD48" s="157" t="str">
        <f>IF(OR(LEN(U48)=0,U48="Игрок 6")," ",U48)</f>
        <v>da_basta</v>
      </c>
    </row>
    <row r="49" spans="1:30" ht="13.5" customHeight="1" thickBot="1">
      <c r="A49" s="2"/>
      <c r="B49" s="85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213"/>
      <c r="N49" s="198" t="s">
        <v>0</v>
      </c>
      <c r="O49" s="199"/>
      <c r="P49" s="200"/>
      <c r="Q49" s="84" t="s">
        <v>12</v>
      </c>
      <c r="R49" s="67" t="s">
        <v>6</v>
      </c>
      <c r="S49" s="68"/>
      <c r="T49" s="84" t="s">
        <v>12</v>
      </c>
      <c r="U49" s="198" t="s">
        <v>0</v>
      </c>
      <c r="V49" s="199"/>
      <c r="W49" s="200"/>
      <c r="X49" s="49"/>
      <c r="Y49" s="49"/>
      <c r="Z49" s="49"/>
      <c r="AA49" s="49"/>
      <c r="AB49" s="49"/>
      <c r="AC49" s="173" t="s">
        <v>13</v>
      </c>
      <c r="AD49" s="174"/>
    </row>
    <row r="50" spans="1:30" ht="13.5" customHeight="1">
      <c r="A50" s="2"/>
      <c r="B50" s="85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213"/>
      <c r="N50" s="7">
        <v>7</v>
      </c>
      <c r="O50" s="7">
        <v>6</v>
      </c>
      <c r="P50" s="8">
        <v>3</v>
      </c>
      <c r="Q50" s="9">
        <f>IF(X50=0,0,IF(X50=1,N50,IF(X50=2,O50,IF(X50=3,P50," "))))</f>
        <v>3</v>
      </c>
      <c r="R50" s="69"/>
      <c r="S50" s="70"/>
      <c r="T50" s="9">
        <f>IF(X50=0,0,IF(X50=1,U50,IF(X50=2,V50,IF(X50=3,W50," "))))</f>
        <v>4</v>
      </c>
      <c r="U50" s="7">
        <v>6</v>
      </c>
      <c r="V50" s="7">
        <v>5</v>
      </c>
      <c r="W50" s="8">
        <v>4</v>
      </c>
      <c r="X50" s="28">
        <f>IF(OR(LEN($I$5)=0,LEN($J$5)=0),"",IF(OR($I$5="-",$J$5="-"),0,IF($I$5=$J$5,2,IF($I$5&gt;$J$5,1,3))))</f>
        <v>3</v>
      </c>
      <c r="Y50" s="20">
        <f>IF(OR(LEN($I$5)=0,LEN($J$5)=0,LEN(N50)=0,LEN(O50)=0,LEN(P50)=0,LEN(U50)=0,LEN(V50)=0,LEN(W50)=0),0,1)</f>
        <v>1</v>
      </c>
      <c r="Z50" s="55"/>
      <c r="AA50" s="55"/>
      <c r="AB50" s="55"/>
      <c r="AC50" s="154">
        <f>SUM(Q50:Q52,Q54:Q56)</f>
        <v>27</v>
      </c>
      <c r="AD50" s="155">
        <f>SUM(T50:T52,T54:T56)</f>
        <v>19</v>
      </c>
    </row>
    <row r="51" spans="1:30" ht="13.5" customHeight="1">
      <c r="A51" s="2"/>
      <c r="B51" s="85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213"/>
      <c r="N51" s="7">
        <v>9</v>
      </c>
      <c r="O51" s="7">
        <v>4</v>
      </c>
      <c r="P51" s="8">
        <v>1</v>
      </c>
      <c r="Q51" s="9" t="str">
        <f>IF(X51=0,0,IF(X51=1,N51,IF(X51=2,O51,IF(X51=3,P51," "))))</f>
        <v> </v>
      </c>
      <c r="R51" s="69"/>
      <c r="S51" s="70"/>
      <c r="T51" s="9" t="str">
        <f>IF(X51=0,0,IF(X51=1,U51,IF(X51=2,V51,IF(X51=3,W51," "))))</f>
        <v> </v>
      </c>
      <c r="U51" s="7">
        <v>9</v>
      </c>
      <c r="V51" s="7">
        <v>7</v>
      </c>
      <c r="W51" s="8">
        <v>2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55"/>
      <c r="AA51" s="55"/>
      <c r="AB51" s="55"/>
      <c r="AC51" s="175"/>
      <c r="AD51" s="176"/>
    </row>
    <row r="52" spans="1:30" ht="13.5" customHeight="1" thickBot="1">
      <c r="A52" s="2"/>
      <c r="B52" s="85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213"/>
      <c r="N52" s="7">
        <v>8</v>
      </c>
      <c r="O52" s="7">
        <v>5</v>
      </c>
      <c r="P52" s="8">
        <v>2</v>
      </c>
      <c r="Q52" s="9" t="str">
        <f>IF(X52=0,0,IF(X52=1,N52,IF(X52=2,O52,IF(X52=3,P52," "))))</f>
        <v> </v>
      </c>
      <c r="R52" s="69"/>
      <c r="S52" s="70"/>
      <c r="T52" s="9" t="str">
        <f>IF(X52=0,0,IF(X52=1,U52,IF(X52=2,V52,IF(X52=3,W52," "))))</f>
        <v> </v>
      </c>
      <c r="U52" s="7">
        <v>8</v>
      </c>
      <c r="V52" s="7">
        <v>1</v>
      </c>
      <c r="W52" s="8">
        <v>3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55"/>
      <c r="AA52" s="55"/>
      <c r="AB52" s="55"/>
      <c r="AC52" s="158"/>
      <c r="AD52" s="159"/>
    </row>
    <row r="53" spans="1:30" ht="13.5" customHeight="1" thickBot="1">
      <c r="A53" s="2"/>
      <c r="B53" s="85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213"/>
      <c r="N53" s="195" t="s">
        <v>1</v>
      </c>
      <c r="O53" s="196"/>
      <c r="P53" s="197"/>
      <c r="Q53" s="19"/>
      <c r="R53" s="83"/>
      <c r="S53" s="77"/>
      <c r="T53" s="19"/>
      <c r="U53" s="195" t="s">
        <v>1</v>
      </c>
      <c r="V53" s="196"/>
      <c r="W53" s="197"/>
      <c r="X53" s="37"/>
      <c r="Y53" s="38"/>
      <c r="Z53" s="46"/>
      <c r="AA53" s="46"/>
      <c r="AB53" s="46"/>
      <c r="AC53" s="177"/>
      <c r="AD53" s="178"/>
    </row>
    <row r="54" spans="1:30" ht="13.5" customHeight="1">
      <c r="A54" s="2"/>
      <c r="B54" s="85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213"/>
      <c r="N54" s="7">
        <v>8</v>
      </c>
      <c r="O54" s="7">
        <v>3</v>
      </c>
      <c r="P54" s="8">
        <v>2</v>
      </c>
      <c r="Q54" s="9">
        <f>IF(X54=0,0,IF(X54=1,N54,IF(X54=2,O54,IF(X54=3,P54," "))))</f>
        <v>8</v>
      </c>
      <c r="R54" s="69"/>
      <c r="S54" s="70"/>
      <c r="T54" s="9">
        <f>IF(X54=0,0,IF(X54=1,U54,IF(X54=2,V54,IF(X54=3,W54," "))))</f>
        <v>7</v>
      </c>
      <c r="U54" s="7">
        <v>7</v>
      </c>
      <c r="V54" s="7">
        <v>4</v>
      </c>
      <c r="W54" s="8">
        <v>1</v>
      </c>
      <c r="X54" s="4">
        <f>IF(OR(LEN($I$9)=0,LEN($J$9)=0),"",IF(OR($I$9="-",$J$9="-"),0,IF($I$9=$J$9,2,IF($I$9&gt;$J$9,1,3))))</f>
        <v>1</v>
      </c>
      <c r="Y54" s="20">
        <f>IF(OR(LEN($I$9)=0,LEN($J$9)=0,LEN(N54)=0,LEN(O54)=0,LEN(P54)=0,LEN(U54)=0,LEN(V54)=0,LEN(W54)=0),0,1)</f>
        <v>1</v>
      </c>
      <c r="Z54" s="55"/>
      <c r="AA54" s="55"/>
      <c r="AB54" s="55"/>
      <c r="AC54" s="158"/>
      <c r="AD54" s="159"/>
    </row>
    <row r="55" spans="1:30" ht="13.5" customHeight="1">
      <c r="A55" s="2"/>
      <c r="B55" s="85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213"/>
      <c r="N55" s="7">
        <v>9</v>
      </c>
      <c r="O55" s="7">
        <v>4</v>
      </c>
      <c r="P55" s="8">
        <v>1</v>
      </c>
      <c r="Q55" s="9">
        <f>IF(X55=0,0,IF(X55=1,N55,IF(X55=2,O55,IF(X55=3,P55," "))))</f>
        <v>9</v>
      </c>
      <c r="R55" s="69"/>
      <c r="S55" s="70"/>
      <c r="T55" s="9">
        <f>IF(X55=0,0,IF(X55=1,U55,IF(X55=2,V55,IF(X55=3,W55," "))))</f>
        <v>2</v>
      </c>
      <c r="U55" s="7">
        <v>2</v>
      </c>
      <c r="V55" s="7">
        <v>3</v>
      </c>
      <c r="W55" s="8">
        <v>5</v>
      </c>
      <c r="X55" s="4">
        <f>IF(OR(LEN($I$10)=0,LEN($J$10)=0),"",IF(OR($I$10="-",$J$10="-"),0,IF($I$10=$J$10,2,IF($I$10&gt;$J$10,1,3))))</f>
        <v>1</v>
      </c>
      <c r="Y55" s="5">
        <f>IF(OR(LEN($I$10)=0,LEN($J$10)=0,LEN(N55)=0,LEN(O55)=0,LEN(P55)=0,LEN(U55)=0,LEN(V55)=0,LEN(W55)=0),0,1)</f>
        <v>1</v>
      </c>
      <c r="Z55" s="55"/>
      <c r="AA55" s="55"/>
      <c r="AB55" s="55"/>
      <c r="AC55" s="49"/>
      <c r="AD55" s="50"/>
    </row>
    <row r="56" spans="1:30" ht="13.5" customHeight="1" thickBot="1">
      <c r="A56" s="2"/>
      <c r="B56" s="86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214"/>
      <c r="N56" s="14">
        <v>7</v>
      </c>
      <c r="O56" s="11">
        <v>6</v>
      </c>
      <c r="P56" s="12">
        <v>5</v>
      </c>
      <c r="Q56" s="16">
        <f>IF(X56=0,0,IF(X56=1,N56,IF(X56=2,O56,IF(X56=3,P56," "))))</f>
        <v>7</v>
      </c>
      <c r="R56" s="71"/>
      <c r="S56" s="72"/>
      <c r="T56" s="16">
        <f>IF(X56=0,0,IF(X56=1,U56,IF(X56=2,V56,IF(X56=3,W56," "))))</f>
        <v>6</v>
      </c>
      <c r="U56" s="11">
        <v>6</v>
      </c>
      <c r="V56" s="11">
        <v>8</v>
      </c>
      <c r="W56" s="12">
        <v>9</v>
      </c>
      <c r="X56" s="29">
        <f>IF(OR(LEN($I$11)=0,LEN($J$11)=0),"",IF(OR($I$11="-",$J$11="-"),0,IF($I$11=$J$11,2,IF($I$11&gt;$J$11,1,3))))</f>
        <v>1</v>
      </c>
      <c r="Y56" s="18">
        <f>IF(OR(LEN($I$11)=0,LEN($J$11)=0,LEN(N56)=0,LEN(O56)=0,LEN(P56)=0,LEN(U56)=0,LEN(V56)=0,LEN(W56)=0),0,1)</f>
        <v>1</v>
      </c>
      <c r="Z56" s="172"/>
      <c r="AA56" s="172"/>
      <c r="AB56" s="172"/>
      <c r="AC56" s="51"/>
      <c r="AD56" s="52"/>
    </row>
  </sheetData>
  <sheetProtection/>
  <mergeCells count="73">
    <mergeCell ref="N49:P49"/>
    <mergeCell ref="U49:W49"/>
    <mergeCell ref="M39:M56"/>
    <mergeCell ref="N39:P39"/>
    <mergeCell ref="U39:W39"/>
    <mergeCell ref="N40:P40"/>
    <mergeCell ref="U40:W40"/>
    <mergeCell ref="N44:P44"/>
    <mergeCell ref="N53:P53"/>
    <mergeCell ref="U53:W53"/>
    <mergeCell ref="N48:P48"/>
    <mergeCell ref="U48:W48"/>
    <mergeCell ref="N26:P26"/>
    <mergeCell ref="U26:W26"/>
    <mergeCell ref="N30:P30"/>
    <mergeCell ref="U30:W30"/>
    <mergeCell ref="U44:W44"/>
    <mergeCell ref="N31:P31"/>
    <mergeCell ref="R31:S31"/>
    <mergeCell ref="U31:W31"/>
    <mergeCell ref="N35:P35"/>
    <mergeCell ref="U35:W35"/>
    <mergeCell ref="C16:F16"/>
    <mergeCell ref="N17:P17"/>
    <mergeCell ref="U17:W17"/>
    <mergeCell ref="N21:P21"/>
    <mergeCell ref="U21:W21"/>
    <mergeCell ref="N22:P22"/>
    <mergeCell ref="R22:S22"/>
    <mergeCell ref="U22:W22"/>
    <mergeCell ref="C13:G13"/>
    <mergeCell ref="N13:P13"/>
    <mergeCell ref="R13:S13"/>
    <mergeCell ref="U13:W13"/>
    <mergeCell ref="C14:F14"/>
    <mergeCell ref="C15:G15"/>
    <mergeCell ref="U4:W4"/>
    <mergeCell ref="N8:P8"/>
    <mergeCell ref="U8:W8"/>
    <mergeCell ref="C12:F12"/>
    <mergeCell ref="N12:P12"/>
    <mergeCell ref="U12:W12"/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AL2:AN2"/>
    <mergeCell ref="AO2:AO3"/>
    <mergeCell ref="AP2:AR2"/>
    <mergeCell ref="AC4:AD4"/>
    <mergeCell ref="AC6:AD6"/>
    <mergeCell ref="AC8:AD8"/>
    <mergeCell ref="AC13:AD13"/>
    <mergeCell ref="AC15:AD15"/>
    <mergeCell ref="AC17:AD17"/>
    <mergeCell ref="AC22:AD22"/>
    <mergeCell ref="AC24:AD24"/>
    <mergeCell ref="AC26:AD26"/>
    <mergeCell ref="AC49:AD49"/>
    <mergeCell ref="AC51:AD51"/>
    <mergeCell ref="AC53:AD53"/>
    <mergeCell ref="AC31:AD31"/>
    <mergeCell ref="AC33:AD33"/>
    <mergeCell ref="AC35:AD35"/>
    <mergeCell ref="AC40:AD40"/>
    <mergeCell ref="AC42:AD42"/>
    <mergeCell ref="AC44:AD44"/>
  </mergeCells>
  <conditionalFormatting sqref="N5 U5">
    <cfRule type="expression" priority="848" dxfId="2" stopIfTrue="1">
      <formula>$X$5=1</formula>
    </cfRule>
  </conditionalFormatting>
  <conditionalFormatting sqref="O5 V5">
    <cfRule type="expression" priority="847" dxfId="2" stopIfTrue="1">
      <formula>$X$5=2</formula>
    </cfRule>
  </conditionalFormatting>
  <conditionalFormatting sqref="P5 W5">
    <cfRule type="expression" priority="846" dxfId="2" stopIfTrue="1">
      <formula>$X$5=3</formula>
    </cfRule>
  </conditionalFormatting>
  <conditionalFormatting sqref="N6 U6">
    <cfRule type="expression" priority="845" dxfId="2" stopIfTrue="1">
      <formula>$X$6=1</formula>
    </cfRule>
  </conditionalFormatting>
  <conditionalFormatting sqref="O6 V6">
    <cfRule type="expression" priority="844" dxfId="2" stopIfTrue="1">
      <formula>$X$6=2</formula>
    </cfRule>
  </conditionalFormatting>
  <conditionalFormatting sqref="P6 W6">
    <cfRule type="expression" priority="843" dxfId="2" stopIfTrue="1">
      <formula>$X$6=3</formula>
    </cfRule>
  </conditionalFormatting>
  <conditionalFormatting sqref="N7 U7">
    <cfRule type="expression" priority="842" dxfId="2" stopIfTrue="1">
      <formula>$X$7=1</formula>
    </cfRule>
  </conditionalFormatting>
  <conditionalFormatting sqref="O7 V7">
    <cfRule type="expression" priority="841" dxfId="2" stopIfTrue="1">
      <formula>$X$7=2</formula>
    </cfRule>
  </conditionalFormatting>
  <conditionalFormatting sqref="P7 W7">
    <cfRule type="expression" priority="840" dxfId="2" stopIfTrue="1">
      <formula>$X$7=3</formula>
    </cfRule>
  </conditionalFormatting>
  <conditionalFormatting sqref="N9 U9">
    <cfRule type="expression" priority="839" dxfId="2" stopIfTrue="1">
      <formula>$X$9=1</formula>
    </cfRule>
  </conditionalFormatting>
  <conditionalFormatting sqref="O9 V9">
    <cfRule type="expression" priority="838" dxfId="2" stopIfTrue="1">
      <formula>$X$9=2</formula>
    </cfRule>
  </conditionalFormatting>
  <conditionalFormatting sqref="P9 W9">
    <cfRule type="expression" priority="837" dxfId="2" stopIfTrue="1">
      <formula>$X$9=3</formula>
    </cfRule>
  </conditionalFormatting>
  <conditionalFormatting sqref="N10 U10">
    <cfRule type="expression" priority="836" dxfId="2" stopIfTrue="1">
      <formula>$X$10=1</formula>
    </cfRule>
  </conditionalFormatting>
  <conditionalFormatting sqref="O10 V10">
    <cfRule type="expression" priority="835" dxfId="2" stopIfTrue="1">
      <formula>$X$10=2</formula>
    </cfRule>
  </conditionalFormatting>
  <conditionalFormatting sqref="P10 W10">
    <cfRule type="expression" priority="834" dxfId="2" stopIfTrue="1">
      <formula>$X$10=3</formula>
    </cfRule>
  </conditionalFormatting>
  <conditionalFormatting sqref="N11 U11">
    <cfRule type="expression" priority="833" dxfId="2" stopIfTrue="1">
      <formula>$X$11=1</formula>
    </cfRule>
  </conditionalFormatting>
  <conditionalFormatting sqref="O11 V11">
    <cfRule type="expression" priority="832" dxfId="2" stopIfTrue="1">
      <formula>$X$11=2</formula>
    </cfRule>
  </conditionalFormatting>
  <conditionalFormatting sqref="P11 W11">
    <cfRule type="expression" priority="831" dxfId="2" stopIfTrue="1">
      <formula>$X$11=3</formula>
    </cfRule>
  </conditionalFormatting>
  <conditionalFormatting sqref="N14 U14">
    <cfRule type="expression" priority="830" dxfId="2" stopIfTrue="1">
      <formula>$X$5=1</formula>
    </cfRule>
  </conditionalFormatting>
  <conditionalFormatting sqref="O14 V14">
    <cfRule type="expression" priority="829" dxfId="2" stopIfTrue="1">
      <formula>$X$5=2</formula>
    </cfRule>
  </conditionalFormatting>
  <conditionalFormatting sqref="P14 W14">
    <cfRule type="expression" priority="828" dxfId="2" stopIfTrue="1">
      <formula>$X$5=3</formula>
    </cfRule>
  </conditionalFormatting>
  <conditionalFormatting sqref="N15 U15">
    <cfRule type="expression" priority="827" dxfId="2" stopIfTrue="1">
      <formula>$X$6=1</formula>
    </cfRule>
  </conditionalFormatting>
  <conditionalFormatting sqref="O15 V15">
    <cfRule type="expression" priority="826" dxfId="2" stopIfTrue="1">
      <formula>$X$6=2</formula>
    </cfRule>
  </conditionalFormatting>
  <conditionalFormatting sqref="P15 W15">
    <cfRule type="expression" priority="825" dxfId="2" stopIfTrue="1">
      <formula>$X$6=3</formula>
    </cfRule>
  </conditionalFormatting>
  <conditionalFormatting sqref="N16 U16">
    <cfRule type="expression" priority="824" dxfId="2" stopIfTrue="1">
      <formula>$X$7=1</formula>
    </cfRule>
  </conditionalFormatting>
  <conditionalFormatting sqref="O16 V16">
    <cfRule type="expression" priority="823" dxfId="2" stopIfTrue="1">
      <formula>$X$7=2</formula>
    </cfRule>
  </conditionalFormatting>
  <conditionalFormatting sqref="P16 W16">
    <cfRule type="expression" priority="822" dxfId="2" stopIfTrue="1">
      <formula>$X$7=3</formula>
    </cfRule>
  </conditionalFormatting>
  <conditionalFormatting sqref="N18 U18">
    <cfRule type="expression" priority="821" dxfId="2" stopIfTrue="1">
      <formula>$X$9=1</formula>
    </cfRule>
  </conditionalFormatting>
  <conditionalFormatting sqref="O18 V18">
    <cfRule type="expression" priority="820" dxfId="2" stopIfTrue="1">
      <formula>$X$9=2</formula>
    </cfRule>
  </conditionalFormatting>
  <conditionalFormatting sqref="P18 W18">
    <cfRule type="expression" priority="819" dxfId="2" stopIfTrue="1">
      <formula>$X$9=3</formula>
    </cfRule>
  </conditionalFormatting>
  <conditionalFormatting sqref="N19 U19">
    <cfRule type="expression" priority="818" dxfId="2" stopIfTrue="1">
      <formula>$X$10=1</formula>
    </cfRule>
  </conditionalFormatting>
  <conditionalFormatting sqref="O19 V19">
    <cfRule type="expression" priority="817" dxfId="2" stopIfTrue="1">
      <formula>$X$10=2</formula>
    </cfRule>
  </conditionalFormatting>
  <conditionalFormatting sqref="P19 W19">
    <cfRule type="expression" priority="816" dxfId="2" stopIfTrue="1">
      <formula>$X$10=3</formula>
    </cfRule>
  </conditionalFormatting>
  <conditionalFormatting sqref="N20 U20">
    <cfRule type="expression" priority="815" dxfId="2" stopIfTrue="1">
      <formula>$X$11=1</formula>
    </cfRule>
  </conditionalFormatting>
  <conditionalFormatting sqref="O20 V20">
    <cfRule type="expression" priority="814" dxfId="2" stopIfTrue="1">
      <formula>$X$11=2</formula>
    </cfRule>
  </conditionalFormatting>
  <conditionalFormatting sqref="P20 W20">
    <cfRule type="expression" priority="813" dxfId="2" stopIfTrue="1">
      <formula>$X$11=3</formula>
    </cfRule>
  </conditionalFormatting>
  <conditionalFormatting sqref="N23 U23">
    <cfRule type="expression" priority="812" dxfId="2" stopIfTrue="1">
      <formula>$X$5=1</formula>
    </cfRule>
  </conditionalFormatting>
  <conditionalFormatting sqref="O23 V23">
    <cfRule type="expression" priority="811" dxfId="2" stopIfTrue="1">
      <formula>$X$5=2</formula>
    </cfRule>
  </conditionalFormatting>
  <conditionalFormatting sqref="P23 W23">
    <cfRule type="expression" priority="810" dxfId="2" stopIfTrue="1">
      <formula>$X$5=3</formula>
    </cfRule>
  </conditionalFormatting>
  <conditionalFormatting sqref="N24 U24">
    <cfRule type="expression" priority="809" dxfId="2" stopIfTrue="1">
      <formula>$X$6=1</formula>
    </cfRule>
  </conditionalFormatting>
  <conditionalFormatting sqref="O24 V24">
    <cfRule type="expression" priority="808" dxfId="2" stopIfTrue="1">
      <formula>$X$6=2</formula>
    </cfRule>
  </conditionalFormatting>
  <conditionalFormatting sqref="P24 W24">
    <cfRule type="expression" priority="807" dxfId="2" stopIfTrue="1">
      <formula>$X$6=3</formula>
    </cfRule>
  </conditionalFormatting>
  <conditionalFormatting sqref="N25 U25">
    <cfRule type="expression" priority="806" dxfId="2" stopIfTrue="1">
      <formula>$X$7=1</formula>
    </cfRule>
  </conditionalFormatting>
  <conditionalFormatting sqref="O25 V25">
    <cfRule type="expression" priority="805" dxfId="2" stopIfTrue="1">
      <formula>$X$7=2</formula>
    </cfRule>
  </conditionalFormatting>
  <conditionalFormatting sqref="P25 W25">
    <cfRule type="expression" priority="804" dxfId="2" stopIfTrue="1">
      <formula>$X$7=3</formula>
    </cfRule>
  </conditionalFormatting>
  <conditionalFormatting sqref="N27 U27">
    <cfRule type="expression" priority="803" dxfId="2" stopIfTrue="1">
      <formula>$X$9=1</formula>
    </cfRule>
  </conditionalFormatting>
  <conditionalFormatting sqref="O27 V27">
    <cfRule type="expression" priority="802" dxfId="2" stopIfTrue="1">
      <formula>$X$9=2</formula>
    </cfRule>
  </conditionalFormatting>
  <conditionalFormatting sqref="P27 W27">
    <cfRule type="expression" priority="801" dxfId="2" stopIfTrue="1">
      <formula>$X$9=3</formula>
    </cfRule>
  </conditionalFormatting>
  <conditionalFormatting sqref="N28 U28">
    <cfRule type="expression" priority="800" dxfId="2" stopIfTrue="1">
      <formula>$X$10=1</formula>
    </cfRule>
  </conditionalFormatting>
  <conditionalFormatting sqref="O28 V28">
    <cfRule type="expression" priority="799" dxfId="2" stopIfTrue="1">
      <formula>$X$10=2</formula>
    </cfRule>
  </conditionalFormatting>
  <conditionalFormatting sqref="P28 W28">
    <cfRule type="expression" priority="798" dxfId="2" stopIfTrue="1">
      <formula>$X$10=3</formula>
    </cfRule>
  </conditionalFormatting>
  <conditionalFormatting sqref="N29 U29">
    <cfRule type="expression" priority="797" dxfId="2" stopIfTrue="1">
      <formula>$X$11=1</formula>
    </cfRule>
  </conditionalFormatting>
  <conditionalFormatting sqref="O29 V29">
    <cfRule type="expression" priority="796" dxfId="2" stopIfTrue="1">
      <formula>$X$11=2</formula>
    </cfRule>
  </conditionalFormatting>
  <conditionalFormatting sqref="P29 W29">
    <cfRule type="expression" priority="795" dxfId="2" stopIfTrue="1">
      <formula>$X$11=3</formula>
    </cfRule>
  </conditionalFormatting>
  <conditionalFormatting sqref="N32 U32">
    <cfRule type="expression" priority="794" dxfId="2" stopIfTrue="1">
      <formula>$X$5=1</formula>
    </cfRule>
  </conditionalFormatting>
  <conditionalFormatting sqref="O32 V32">
    <cfRule type="expression" priority="793" dxfId="2" stopIfTrue="1">
      <formula>$X$5=2</formula>
    </cfRule>
  </conditionalFormatting>
  <conditionalFormatting sqref="P32 W32">
    <cfRule type="expression" priority="792" dxfId="2" stopIfTrue="1">
      <formula>$X$5=3</formula>
    </cfRule>
  </conditionalFormatting>
  <conditionalFormatting sqref="N33 U33">
    <cfRule type="expression" priority="791" dxfId="2" stopIfTrue="1">
      <formula>$X$6=1</formula>
    </cfRule>
  </conditionalFormatting>
  <conditionalFormatting sqref="O33 V33">
    <cfRule type="expression" priority="790" dxfId="2" stopIfTrue="1">
      <formula>$X$6=2</formula>
    </cfRule>
  </conditionalFormatting>
  <conditionalFormatting sqref="P33 W33">
    <cfRule type="expression" priority="789" dxfId="2" stopIfTrue="1">
      <formula>$X$6=3</formula>
    </cfRule>
  </conditionalFormatting>
  <conditionalFormatting sqref="N34 U34">
    <cfRule type="expression" priority="788" dxfId="2" stopIfTrue="1">
      <formula>$X$7=1</formula>
    </cfRule>
  </conditionalFormatting>
  <conditionalFormatting sqref="O34 V34">
    <cfRule type="expression" priority="787" dxfId="2" stopIfTrue="1">
      <formula>$X$7=2</formula>
    </cfRule>
  </conditionalFormatting>
  <conditionalFormatting sqref="P34 W34">
    <cfRule type="expression" priority="786" dxfId="2" stopIfTrue="1">
      <formula>$X$7=3</formula>
    </cfRule>
  </conditionalFormatting>
  <conditionalFormatting sqref="N36 U36">
    <cfRule type="expression" priority="785" dxfId="2" stopIfTrue="1">
      <formula>$X$9=1</formula>
    </cfRule>
  </conditionalFormatting>
  <conditionalFormatting sqref="O36 V36">
    <cfRule type="expression" priority="784" dxfId="2" stopIfTrue="1">
      <formula>$X$9=2</formula>
    </cfRule>
  </conditionalFormatting>
  <conditionalFormatting sqref="P36 W36">
    <cfRule type="expression" priority="783" dxfId="2" stopIfTrue="1">
      <formula>$X$9=3</formula>
    </cfRule>
  </conditionalFormatting>
  <conditionalFormatting sqref="N37 U37">
    <cfRule type="expression" priority="782" dxfId="2" stopIfTrue="1">
      <formula>$X$10=1</formula>
    </cfRule>
  </conditionalFormatting>
  <conditionalFormatting sqref="O37 V37">
    <cfRule type="expression" priority="781" dxfId="2" stopIfTrue="1">
      <formula>$X$10=2</formula>
    </cfRule>
  </conditionalFormatting>
  <conditionalFormatting sqref="P37 W37">
    <cfRule type="expression" priority="780" dxfId="2" stopIfTrue="1">
      <formula>$X$10=3</formula>
    </cfRule>
  </conditionalFormatting>
  <conditionalFormatting sqref="N38 U38">
    <cfRule type="expression" priority="779" dxfId="2" stopIfTrue="1">
      <formula>$X$11=1</formula>
    </cfRule>
  </conditionalFormatting>
  <conditionalFormatting sqref="O38 V38">
    <cfRule type="expression" priority="778" dxfId="2" stopIfTrue="1">
      <formula>$X$11=2</formula>
    </cfRule>
  </conditionalFormatting>
  <conditionalFormatting sqref="P38 W38">
    <cfRule type="expression" priority="777" dxfId="2" stopIfTrue="1">
      <formula>$X$11=3</formula>
    </cfRule>
  </conditionalFormatting>
  <conditionalFormatting sqref="N41 U41">
    <cfRule type="expression" priority="776" dxfId="2" stopIfTrue="1">
      <formula>$X$5=1</formula>
    </cfRule>
  </conditionalFormatting>
  <conditionalFormatting sqref="O41 V41">
    <cfRule type="expression" priority="775" dxfId="2" stopIfTrue="1">
      <formula>$X$5=2</formula>
    </cfRule>
  </conditionalFormatting>
  <conditionalFormatting sqref="P41 W41">
    <cfRule type="expression" priority="774" dxfId="2" stopIfTrue="1">
      <formula>$X$5=3</formula>
    </cfRule>
  </conditionalFormatting>
  <conditionalFormatting sqref="N42 U42">
    <cfRule type="expression" priority="773" dxfId="2" stopIfTrue="1">
      <formula>$X$6=1</formula>
    </cfRule>
  </conditionalFormatting>
  <conditionalFormatting sqref="O42 V42">
    <cfRule type="expression" priority="772" dxfId="2" stopIfTrue="1">
      <formula>$X$6=2</formula>
    </cfRule>
  </conditionalFormatting>
  <conditionalFormatting sqref="P42 W42">
    <cfRule type="expression" priority="771" dxfId="2" stopIfTrue="1">
      <formula>$X$6=3</formula>
    </cfRule>
  </conditionalFormatting>
  <conditionalFormatting sqref="N43 U43">
    <cfRule type="expression" priority="770" dxfId="2" stopIfTrue="1">
      <formula>$X$7=1</formula>
    </cfRule>
  </conditionalFormatting>
  <conditionalFormatting sqref="O43 V43">
    <cfRule type="expression" priority="769" dxfId="2" stopIfTrue="1">
      <formula>$X$7=2</formula>
    </cfRule>
  </conditionalFormatting>
  <conditionalFormatting sqref="P43 W43">
    <cfRule type="expression" priority="768" dxfId="2" stopIfTrue="1">
      <formula>$X$7=3</formula>
    </cfRule>
  </conditionalFormatting>
  <conditionalFormatting sqref="N45 U45">
    <cfRule type="expression" priority="767" dxfId="2" stopIfTrue="1">
      <formula>$X$9=1</formula>
    </cfRule>
  </conditionalFormatting>
  <conditionalFormatting sqref="O45 V45">
    <cfRule type="expression" priority="766" dxfId="2" stopIfTrue="1">
      <formula>$X$9=2</formula>
    </cfRule>
  </conditionalFormatting>
  <conditionalFormatting sqref="P45 W45">
    <cfRule type="expression" priority="765" dxfId="2" stopIfTrue="1">
      <formula>$X$9=3</formula>
    </cfRule>
  </conditionalFormatting>
  <conditionalFormatting sqref="N46 U46">
    <cfRule type="expression" priority="764" dxfId="2" stopIfTrue="1">
      <formula>$X$10=1</formula>
    </cfRule>
  </conditionalFormatting>
  <conditionalFormatting sqref="O46 V46">
    <cfRule type="expression" priority="763" dxfId="2" stopIfTrue="1">
      <formula>$X$10=2</formula>
    </cfRule>
  </conditionalFormatting>
  <conditionalFormatting sqref="P46 W46">
    <cfRule type="expression" priority="762" dxfId="2" stopIfTrue="1">
      <formula>$X$10=3</formula>
    </cfRule>
  </conditionalFormatting>
  <conditionalFormatting sqref="N47 U47">
    <cfRule type="expression" priority="761" dxfId="2" stopIfTrue="1">
      <formula>$X$11=1</formula>
    </cfRule>
  </conditionalFormatting>
  <conditionalFormatting sqref="O47 V47">
    <cfRule type="expression" priority="760" dxfId="2" stopIfTrue="1">
      <formula>$X$11=2</formula>
    </cfRule>
  </conditionalFormatting>
  <conditionalFormatting sqref="P47 W47">
    <cfRule type="expression" priority="759" dxfId="2" stopIfTrue="1">
      <formula>$X$11=3</formula>
    </cfRule>
  </conditionalFormatting>
  <conditionalFormatting sqref="N50 U50">
    <cfRule type="expression" priority="758" dxfId="2" stopIfTrue="1">
      <formula>$X$5=1</formula>
    </cfRule>
  </conditionalFormatting>
  <conditionalFormatting sqref="O50 V50">
    <cfRule type="expression" priority="757" dxfId="2" stopIfTrue="1">
      <formula>$X$5=2</formula>
    </cfRule>
  </conditionalFormatting>
  <conditionalFormatting sqref="P50 W50">
    <cfRule type="expression" priority="756" dxfId="2" stopIfTrue="1">
      <formula>$X$5=3</formula>
    </cfRule>
  </conditionalFormatting>
  <conditionalFormatting sqref="N51 U51">
    <cfRule type="expression" priority="755" dxfId="2" stopIfTrue="1">
      <formula>$X$6=1</formula>
    </cfRule>
  </conditionalFormatting>
  <conditionalFormatting sqref="O51 V51">
    <cfRule type="expression" priority="754" dxfId="2" stopIfTrue="1">
      <formula>$X$6=2</formula>
    </cfRule>
  </conditionalFormatting>
  <conditionalFormatting sqref="P51 W51">
    <cfRule type="expression" priority="753" dxfId="2" stopIfTrue="1">
      <formula>$X$6=3</formula>
    </cfRule>
  </conditionalFormatting>
  <conditionalFormatting sqref="N52 U52">
    <cfRule type="expression" priority="752" dxfId="2" stopIfTrue="1">
      <formula>$X$7=1</formula>
    </cfRule>
  </conditionalFormatting>
  <conditionalFormatting sqref="O52 V52">
    <cfRule type="expression" priority="751" dxfId="2" stopIfTrue="1">
      <formula>$X$7=2</formula>
    </cfRule>
  </conditionalFormatting>
  <conditionalFormatting sqref="P52 W52">
    <cfRule type="expression" priority="750" dxfId="2" stopIfTrue="1">
      <formula>$X$7=3</formula>
    </cfRule>
  </conditionalFormatting>
  <conditionalFormatting sqref="N54 U54">
    <cfRule type="expression" priority="749" dxfId="2" stopIfTrue="1">
      <formula>$X$9=1</formula>
    </cfRule>
  </conditionalFormatting>
  <conditionalFormatting sqref="O54 V54">
    <cfRule type="expression" priority="748" dxfId="2" stopIfTrue="1">
      <formula>$X$9=2</formula>
    </cfRule>
  </conditionalFormatting>
  <conditionalFormatting sqref="P54 W54">
    <cfRule type="expression" priority="747" dxfId="2" stopIfTrue="1">
      <formula>$X$9=3</formula>
    </cfRule>
  </conditionalFormatting>
  <conditionalFormatting sqref="N55 U55">
    <cfRule type="expression" priority="746" dxfId="2" stopIfTrue="1">
      <formula>$X$10=1</formula>
    </cfRule>
  </conditionalFormatting>
  <conditionalFormatting sqref="O55 V55">
    <cfRule type="expression" priority="745" dxfId="2" stopIfTrue="1">
      <formula>$X$10=2</formula>
    </cfRule>
  </conditionalFormatting>
  <conditionalFormatting sqref="P55 W55">
    <cfRule type="expression" priority="744" dxfId="2" stopIfTrue="1">
      <formula>$X$10=3</formula>
    </cfRule>
  </conditionalFormatting>
  <conditionalFormatting sqref="N56 U56">
    <cfRule type="expression" priority="743" dxfId="2" stopIfTrue="1">
      <formula>$X$11=1</formula>
    </cfRule>
  </conditionalFormatting>
  <conditionalFormatting sqref="O56 V56">
    <cfRule type="expression" priority="742" dxfId="2" stopIfTrue="1">
      <formula>$X$11=2</formula>
    </cfRule>
  </conditionalFormatting>
  <conditionalFormatting sqref="P56 W56">
    <cfRule type="expression" priority="741" dxfId="2" stopIfTrue="1">
      <formula>$X$11=3</formula>
    </cfRule>
  </conditionalFormatting>
  <conditionalFormatting sqref="N5 U5">
    <cfRule type="expression" priority="740" dxfId="2" stopIfTrue="1">
      <formula>$X$5=1</formula>
    </cfRule>
  </conditionalFormatting>
  <conditionalFormatting sqref="O5 V5">
    <cfRule type="expression" priority="739" dxfId="2" stopIfTrue="1">
      <formula>$X$5=2</formula>
    </cfRule>
  </conditionalFormatting>
  <conditionalFormatting sqref="P5 W5">
    <cfRule type="expression" priority="738" dxfId="2" stopIfTrue="1">
      <formula>$X$5=3</formula>
    </cfRule>
  </conditionalFormatting>
  <conditionalFormatting sqref="N6 U6">
    <cfRule type="expression" priority="737" dxfId="2" stopIfTrue="1">
      <formula>$X$6=1</formula>
    </cfRule>
  </conditionalFormatting>
  <conditionalFormatting sqref="O6 V6">
    <cfRule type="expression" priority="736" dxfId="2" stopIfTrue="1">
      <formula>$X$6=2</formula>
    </cfRule>
  </conditionalFormatting>
  <conditionalFormatting sqref="P6 W6">
    <cfRule type="expression" priority="735" dxfId="2" stopIfTrue="1">
      <formula>$X$6=3</formula>
    </cfRule>
  </conditionalFormatting>
  <conditionalFormatting sqref="N7 U7">
    <cfRule type="expression" priority="734" dxfId="2" stopIfTrue="1">
      <formula>$X$7=1</formula>
    </cfRule>
  </conditionalFormatting>
  <conditionalFormatting sqref="O7 V7">
    <cfRule type="expression" priority="733" dxfId="2" stopIfTrue="1">
      <formula>$X$7=2</formula>
    </cfRule>
  </conditionalFormatting>
  <conditionalFormatting sqref="P7 W7">
    <cfRule type="expression" priority="732" dxfId="2" stopIfTrue="1">
      <formula>$X$7=3</formula>
    </cfRule>
  </conditionalFormatting>
  <conditionalFormatting sqref="N9 U9">
    <cfRule type="expression" priority="731" dxfId="2" stopIfTrue="1">
      <formula>$X$9=1</formula>
    </cfRule>
  </conditionalFormatting>
  <conditionalFormatting sqref="O9 V9">
    <cfRule type="expression" priority="730" dxfId="2" stopIfTrue="1">
      <formula>$X$9=2</formula>
    </cfRule>
  </conditionalFormatting>
  <conditionalFormatting sqref="P9 W9">
    <cfRule type="expression" priority="729" dxfId="2" stopIfTrue="1">
      <formula>$X$9=3</formula>
    </cfRule>
  </conditionalFormatting>
  <conditionalFormatting sqref="N10 U10">
    <cfRule type="expression" priority="728" dxfId="2" stopIfTrue="1">
      <formula>$X$10=1</formula>
    </cfRule>
  </conditionalFormatting>
  <conditionalFormatting sqref="O10 V10">
    <cfRule type="expression" priority="727" dxfId="2" stopIfTrue="1">
      <formula>$X$10=2</formula>
    </cfRule>
  </conditionalFormatting>
  <conditionalFormatting sqref="P10 W10">
    <cfRule type="expression" priority="726" dxfId="2" stopIfTrue="1">
      <formula>$X$10=3</formula>
    </cfRule>
  </conditionalFormatting>
  <conditionalFormatting sqref="N11 U11">
    <cfRule type="expression" priority="725" dxfId="2" stopIfTrue="1">
      <formula>$X$11=1</formula>
    </cfRule>
  </conditionalFormatting>
  <conditionalFormatting sqref="O11 V11">
    <cfRule type="expression" priority="724" dxfId="2" stopIfTrue="1">
      <formula>$X$11=2</formula>
    </cfRule>
  </conditionalFormatting>
  <conditionalFormatting sqref="P11 W11">
    <cfRule type="expression" priority="723" dxfId="2" stopIfTrue="1">
      <formula>$X$11=3</formula>
    </cfRule>
  </conditionalFormatting>
  <conditionalFormatting sqref="N14 U14">
    <cfRule type="expression" priority="722" dxfId="2" stopIfTrue="1">
      <formula>$X$5=1</formula>
    </cfRule>
  </conditionalFormatting>
  <conditionalFormatting sqref="O14 V14">
    <cfRule type="expression" priority="721" dxfId="2" stopIfTrue="1">
      <formula>$X$5=2</formula>
    </cfRule>
  </conditionalFormatting>
  <conditionalFormatting sqref="P14 W14">
    <cfRule type="expression" priority="720" dxfId="2" stopIfTrue="1">
      <formula>$X$5=3</formula>
    </cfRule>
  </conditionalFormatting>
  <conditionalFormatting sqref="N15 U15">
    <cfRule type="expression" priority="719" dxfId="2" stopIfTrue="1">
      <formula>$X$6=1</formula>
    </cfRule>
  </conditionalFormatting>
  <conditionalFormatting sqref="O15 V15">
    <cfRule type="expression" priority="718" dxfId="2" stopIfTrue="1">
      <formula>$X$6=2</formula>
    </cfRule>
  </conditionalFormatting>
  <conditionalFormatting sqref="P15 W15">
    <cfRule type="expression" priority="717" dxfId="2" stopIfTrue="1">
      <formula>$X$6=3</formula>
    </cfRule>
  </conditionalFormatting>
  <conditionalFormatting sqref="N16 U16">
    <cfRule type="expression" priority="716" dxfId="2" stopIfTrue="1">
      <formula>$X$7=1</formula>
    </cfRule>
  </conditionalFormatting>
  <conditionalFormatting sqref="O16 V16">
    <cfRule type="expression" priority="715" dxfId="2" stopIfTrue="1">
      <formula>$X$7=2</formula>
    </cfRule>
  </conditionalFormatting>
  <conditionalFormatting sqref="P16 W16">
    <cfRule type="expression" priority="714" dxfId="2" stopIfTrue="1">
      <formula>$X$7=3</formula>
    </cfRule>
  </conditionalFormatting>
  <conditionalFormatting sqref="N18 U18">
    <cfRule type="expression" priority="713" dxfId="2" stopIfTrue="1">
      <formula>$X$9=1</formula>
    </cfRule>
  </conditionalFormatting>
  <conditionalFormatting sqref="O18 V18">
    <cfRule type="expression" priority="712" dxfId="2" stopIfTrue="1">
      <formula>$X$9=2</formula>
    </cfRule>
  </conditionalFormatting>
  <conditionalFormatting sqref="P18 W18">
    <cfRule type="expression" priority="711" dxfId="2" stopIfTrue="1">
      <formula>$X$9=3</formula>
    </cfRule>
  </conditionalFormatting>
  <conditionalFormatting sqref="N19 U19">
    <cfRule type="expression" priority="710" dxfId="2" stopIfTrue="1">
      <formula>$X$10=1</formula>
    </cfRule>
  </conditionalFormatting>
  <conditionalFormatting sqref="O19 V19">
    <cfRule type="expression" priority="709" dxfId="2" stopIfTrue="1">
      <formula>$X$10=2</formula>
    </cfRule>
  </conditionalFormatting>
  <conditionalFormatting sqref="P19 W19">
    <cfRule type="expression" priority="708" dxfId="2" stopIfTrue="1">
      <formula>$X$10=3</formula>
    </cfRule>
  </conditionalFormatting>
  <conditionalFormatting sqref="N20 U20">
    <cfRule type="expression" priority="707" dxfId="2" stopIfTrue="1">
      <formula>$X$11=1</formula>
    </cfRule>
  </conditionalFormatting>
  <conditionalFormatting sqref="O20 V20">
    <cfRule type="expression" priority="706" dxfId="2" stopIfTrue="1">
      <formula>$X$11=2</formula>
    </cfRule>
  </conditionalFormatting>
  <conditionalFormatting sqref="P20 W20">
    <cfRule type="expression" priority="705" dxfId="2" stopIfTrue="1">
      <formula>$X$11=3</formula>
    </cfRule>
  </conditionalFormatting>
  <conditionalFormatting sqref="N23 U23">
    <cfRule type="expression" priority="704" dxfId="2" stopIfTrue="1">
      <formula>$X$5=1</formula>
    </cfRule>
  </conditionalFormatting>
  <conditionalFormatting sqref="O23 V23">
    <cfRule type="expression" priority="703" dxfId="2" stopIfTrue="1">
      <formula>$X$5=2</formula>
    </cfRule>
  </conditionalFormatting>
  <conditionalFormatting sqref="P23 W23">
    <cfRule type="expression" priority="702" dxfId="2" stopIfTrue="1">
      <formula>$X$5=3</formula>
    </cfRule>
  </conditionalFormatting>
  <conditionalFormatting sqref="N24 U24">
    <cfRule type="expression" priority="701" dxfId="2" stopIfTrue="1">
      <formula>$X$6=1</formula>
    </cfRule>
  </conditionalFormatting>
  <conditionalFormatting sqref="O24 V24">
    <cfRule type="expression" priority="700" dxfId="2" stopIfTrue="1">
      <formula>$X$6=2</formula>
    </cfRule>
  </conditionalFormatting>
  <conditionalFormatting sqref="P24 W24">
    <cfRule type="expression" priority="699" dxfId="2" stopIfTrue="1">
      <formula>$X$6=3</formula>
    </cfRule>
  </conditionalFormatting>
  <conditionalFormatting sqref="N25 U25">
    <cfRule type="expression" priority="698" dxfId="2" stopIfTrue="1">
      <formula>$X$7=1</formula>
    </cfRule>
  </conditionalFormatting>
  <conditionalFormatting sqref="O25 V25">
    <cfRule type="expression" priority="697" dxfId="2" stopIfTrue="1">
      <formula>$X$7=2</formula>
    </cfRule>
  </conditionalFormatting>
  <conditionalFormatting sqref="P25 W25">
    <cfRule type="expression" priority="696" dxfId="2" stopIfTrue="1">
      <formula>$X$7=3</formula>
    </cfRule>
  </conditionalFormatting>
  <conditionalFormatting sqref="N27 U27">
    <cfRule type="expression" priority="695" dxfId="2" stopIfTrue="1">
      <formula>$X$9=1</formula>
    </cfRule>
  </conditionalFormatting>
  <conditionalFormatting sqref="O27 V27">
    <cfRule type="expression" priority="694" dxfId="2" stopIfTrue="1">
      <formula>$X$9=2</formula>
    </cfRule>
  </conditionalFormatting>
  <conditionalFormatting sqref="P27 W27">
    <cfRule type="expression" priority="693" dxfId="2" stopIfTrue="1">
      <formula>$X$9=3</formula>
    </cfRule>
  </conditionalFormatting>
  <conditionalFormatting sqref="N28 U28">
    <cfRule type="expression" priority="692" dxfId="2" stopIfTrue="1">
      <formula>$X$10=1</formula>
    </cfRule>
  </conditionalFormatting>
  <conditionalFormatting sqref="O28 V28">
    <cfRule type="expression" priority="691" dxfId="2" stopIfTrue="1">
      <formula>$X$10=2</formula>
    </cfRule>
  </conditionalFormatting>
  <conditionalFormatting sqref="P28 W28">
    <cfRule type="expression" priority="690" dxfId="2" stopIfTrue="1">
      <formula>$X$10=3</formula>
    </cfRule>
  </conditionalFormatting>
  <conditionalFormatting sqref="N29 U29">
    <cfRule type="expression" priority="689" dxfId="2" stopIfTrue="1">
      <formula>$X$11=1</formula>
    </cfRule>
  </conditionalFormatting>
  <conditionalFormatting sqref="O29 V29">
    <cfRule type="expression" priority="688" dxfId="2" stopIfTrue="1">
      <formula>$X$11=2</formula>
    </cfRule>
  </conditionalFormatting>
  <conditionalFormatting sqref="P29 W29">
    <cfRule type="expression" priority="687" dxfId="2" stopIfTrue="1">
      <formula>$X$11=3</formula>
    </cfRule>
  </conditionalFormatting>
  <conditionalFormatting sqref="N32 U32">
    <cfRule type="expression" priority="686" dxfId="2" stopIfTrue="1">
      <formula>$X$5=1</formula>
    </cfRule>
  </conditionalFormatting>
  <conditionalFormatting sqref="O32 V32">
    <cfRule type="expression" priority="685" dxfId="2" stopIfTrue="1">
      <formula>$X$5=2</formula>
    </cfRule>
  </conditionalFormatting>
  <conditionalFormatting sqref="P32 W32">
    <cfRule type="expression" priority="684" dxfId="2" stopIfTrue="1">
      <formula>$X$5=3</formula>
    </cfRule>
  </conditionalFormatting>
  <conditionalFormatting sqref="N33 U33">
    <cfRule type="expression" priority="683" dxfId="2" stopIfTrue="1">
      <formula>$X$6=1</formula>
    </cfRule>
  </conditionalFormatting>
  <conditionalFormatting sqref="O33 V33">
    <cfRule type="expression" priority="682" dxfId="2" stopIfTrue="1">
      <formula>$X$6=2</formula>
    </cfRule>
  </conditionalFormatting>
  <conditionalFormatting sqref="P33 W33">
    <cfRule type="expression" priority="681" dxfId="2" stopIfTrue="1">
      <formula>$X$6=3</formula>
    </cfRule>
  </conditionalFormatting>
  <conditionalFormatting sqref="N34 U34">
    <cfRule type="expression" priority="680" dxfId="2" stopIfTrue="1">
      <formula>$X$7=1</formula>
    </cfRule>
  </conditionalFormatting>
  <conditionalFormatting sqref="O34 V34">
    <cfRule type="expression" priority="679" dxfId="2" stopIfTrue="1">
      <formula>$X$7=2</formula>
    </cfRule>
  </conditionalFormatting>
  <conditionalFormatting sqref="P34 W34">
    <cfRule type="expression" priority="678" dxfId="2" stopIfTrue="1">
      <formula>$X$7=3</formula>
    </cfRule>
  </conditionalFormatting>
  <conditionalFormatting sqref="N36 U36">
    <cfRule type="expression" priority="677" dxfId="2" stopIfTrue="1">
      <formula>$X$9=1</formula>
    </cfRule>
  </conditionalFormatting>
  <conditionalFormatting sqref="O36 V36">
    <cfRule type="expression" priority="676" dxfId="2" stopIfTrue="1">
      <formula>$X$9=2</formula>
    </cfRule>
  </conditionalFormatting>
  <conditionalFormatting sqref="P36 W36">
    <cfRule type="expression" priority="675" dxfId="2" stopIfTrue="1">
      <formula>$X$9=3</formula>
    </cfRule>
  </conditionalFormatting>
  <conditionalFormatting sqref="N37 U37">
    <cfRule type="expression" priority="674" dxfId="2" stopIfTrue="1">
      <formula>$X$10=1</formula>
    </cfRule>
  </conditionalFormatting>
  <conditionalFormatting sqref="O37 V37">
    <cfRule type="expression" priority="673" dxfId="2" stopIfTrue="1">
      <formula>$X$10=2</formula>
    </cfRule>
  </conditionalFormatting>
  <conditionalFormatting sqref="P37 W37">
    <cfRule type="expression" priority="672" dxfId="2" stopIfTrue="1">
      <formula>$X$10=3</formula>
    </cfRule>
  </conditionalFormatting>
  <conditionalFormatting sqref="N38 U38">
    <cfRule type="expression" priority="671" dxfId="2" stopIfTrue="1">
      <formula>$X$11=1</formula>
    </cfRule>
  </conditionalFormatting>
  <conditionalFormatting sqref="O38 V38">
    <cfRule type="expression" priority="670" dxfId="2" stopIfTrue="1">
      <formula>$X$11=2</formula>
    </cfRule>
  </conditionalFormatting>
  <conditionalFormatting sqref="P38 W38">
    <cfRule type="expression" priority="669" dxfId="2" stopIfTrue="1">
      <formula>$X$11=3</formula>
    </cfRule>
  </conditionalFormatting>
  <conditionalFormatting sqref="N41 U41">
    <cfRule type="expression" priority="668" dxfId="2" stopIfTrue="1">
      <formula>$X$5=1</formula>
    </cfRule>
  </conditionalFormatting>
  <conditionalFormatting sqref="O41 V41">
    <cfRule type="expression" priority="667" dxfId="2" stopIfTrue="1">
      <formula>$X$5=2</formula>
    </cfRule>
  </conditionalFormatting>
  <conditionalFormatting sqref="P41 W41">
    <cfRule type="expression" priority="666" dxfId="2" stopIfTrue="1">
      <formula>$X$5=3</formula>
    </cfRule>
  </conditionalFormatting>
  <conditionalFormatting sqref="N42 U42">
    <cfRule type="expression" priority="665" dxfId="2" stopIfTrue="1">
      <formula>$X$6=1</formula>
    </cfRule>
  </conditionalFormatting>
  <conditionalFormatting sqref="O42 V42">
    <cfRule type="expression" priority="664" dxfId="2" stopIfTrue="1">
      <formula>$X$6=2</formula>
    </cfRule>
  </conditionalFormatting>
  <conditionalFormatting sqref="P42 W42">
    <cfRule type="expression" priority="663" dxfId="2" stopIfTrue="1">
      <formula>$X$6=3</formula>
    </cfRule>
  </conditionalFormatting>
  <conditionalFormatting sqref="N43 U43">
    <cfRule type="expression" priority="662" dxfId="2" stopIfTrue="1">
      <formula>$X$7=1</formula>
    </cfRule>
  </conditionalFormatting>
  <conditionalFormatting sqref="O43 V43">
    <cfRule type="expression" priority="661" dxfId="2" stopIfTrue="1">
      <formula>$X$7=2</formula>
    </cfRule>
  </conditionalFormatting>
  <conditionalFormatting sqref="P43 W43">
    <cfRule type="expression" priority="660" dxfId="2" stopIfTrue="1">
      <formula>$X$7=3</formula>
    </cfRule>
  </conditionalFormatting>
  <conditionalFormatting sqref="N45 U45">
    <cfRule type="expression" priority="659" dxfId="2" stopIfTrue="1">
      <formula>$X$9=1</formula>
    </cfRule>
  </conditionalFormatting>
  <conditionalFormatting sqref="O45 V45">
    <cfRule type="expression" priority="658" dxfId="2" stopIfTrue="1">
      <formula>$X$9=2</formula>
    </cfRule>
  </conditionalFormatting>
  <conditionalFormatting sqref="P45 W45">
    <cfRule type="expression" priority="657" dxfId="2" stopIfTrue="1">
      <formula>$X$9=3</formula>
    </cfRule>
  </conditionalFormatting>
  <conditionalFormatting sqref="N46 U46">
    <cfRule type="expression" priority="656" dxfId="2" stopIfTrue="1">
      <formula>$X$10=1</formula>
    </cfRule>
  </conditionalFormatting>
  <conditionalFormatting sqref="O46 V46">
    <cfRule type="expression" priority="655" dxfId="2" stopIfTrue="1">
      <formula>$X$10=2</formula>
    </cfRule>
  </conditionalFormatting>
  <conditionalFormatting sqref="P46 W46">
    <cfRule type="expression" priority="654" dxfId="2" stopIfTrue="1">
      <formula>$X$10=3</formula>
    </cfRule>
  </conditionalFormatting>
  <conditionalFormatting sqref="N47 U47">
    <cfRule type="expression" priority="653" dxfId="2" stopIfTrue="1">
      <formula>$X$11=1</formula>
    </cfRule>
  </conditionalFormatting>
  <conditionalFormatting sqref="O47 V47">
    <cfRule type="expression" priority="652" dxfId="2" stopIfTrue="1">
      <formula>$X$11=2</formula>
    </cfRule>
  </conditionalFormatting>
  <conditionalFormatting sqref="P47 W47">
    <cfRule type="expression" priority="651" dxfId="2" stopIfTrue="1">
      <formula>$X$11=3</formula>
    </cfRule>
  </conditionalFormatting>
  <conditionalFormatting sqref="N50 U50">
    <cfRule type="expression" priority="650" dxfId="2" stopIfTrue="1">
      <formula>$X$5=1</formula>
    </cfRule>
  </conditionalFormatting>
  <conditionalFormatting sqref="O50 V50">
    <cfRule type="expression" priority="649" dxfId="2" stopIfTrue="1">
      <formula>$X$5=2</formula>
    </cfRule>
  </conditionalFormatting>
  <conditionalFormatting sqref="P50 W50">
    <cfRule type="expression" priority="648" dxfId="2" stopIfTrue="1">
      <formula>$X$5=3</formula>
    </cfRule>
  </conditionalFormatting>
  <conditionalFormatting sqref="N51 U51">
    <cfRule type="expression" priority="647" dxfId="2" stopIfTrue="1">
      <formula>$X$6=1</formula>
    </cfRule>
  </conditionalFormatting>
  <conditionalFormatting sqref="O51 V51">
    <cfRule type="expression" priority="646" dxfId="2" stopIfTrue="1">
      <formula>$X$6=2</formula>
    </cfRule>
  </conditionalFormatting>
  <conditionalFormatting sqref="P51 W51">
    <cfRule type="expression" priority="645" dxfId="2" stopIfTrue="1">
      <formula>$X$6=3</formula>
    </cfRule>
  </conditionalFormatting>
  <conditionalFormatting sqref="N52 U52">
    <cfRule type="expression" priority="644" dxfId="2" stopIfTrue="1">
      <formula>$X$7=1</formula>
    </cfRule>
  </conditionalFormatting>
  <conditionalFormatting sqref="O52 V52">
    <cfRule type="expression" priority="643" dxfId="2" stopIfTrue="1">
      <formula>$X$7=2</formula>
    </cfRule>
  </conditionalFormatting>
  <conditionalFormatting sqref="P52 W52">
    <cfRule type="expression" priority="642" dxfId="2" stopIfTrue="1">
      <formula>$X$7=3</formula>
    </cfRule>
  </conditionalFormatting>
  <conditionalFormatting sqref="N54 U54">
    <cfRule type="expression" priority="641" dxfId="2" stopIfTrue="1">
      <formula>$X$9=1</formula>
    </cfRule>
  </conditionalFormatting>
  <conditionalFormatting sqref="O54 V54">
    <cfRule type="expression" priority="640" dxfId="2" stopIfTrue="1">
      <formula>$X$9=2</formula>
    </cfRule>
  </conditionalFormatting>
  <conditionalFormatting sqref="P54 W54">
    <cfRule type="expression" priority="639" dxfId="2" stopIfTrue="1">
      <formula>$X$9=3</formula>
    </cfRule>
  </conditionalFormatting>
  <conditionalFormatting sqref="N55 U55">
    <cfRule type="expression" priority="638" dxfId="2" stopIfTrue="1">
      <formula>$X$10=1</formula>
    </cfRule>
  </conditionalFormatting>
  <conditionalFormatting sqref="O55 V55">
    <cfRule type="expression" priority="637" dxfId="2" stopIfTrue="1">
      <formula>$X$10=2</formula>
    </cfRule>
  </conditionalFormatting>
  <conditionalFormatting sqref="P55 W55">
    <cfRule type="expression" priority="636" dxfId="2" stopIfTrue="1">
      <formula>$X$10=3</formula>
    </cfRule>
  </conditionalFormatting>
  <conditionalFormatting sqref="N56 U56">
    <cfRule type="expression" priority="635" dxfId="2" stopIfTrue="1">
      <formula>$X$11=1</formula>
    </cfRule>
  </conditionalFormatting>
  <conditionalFormatting sqref="O56 V56">
    <cfRule type="expression" priority="634" dxfId="2" stopIfTrue="1">
      <formula>$X$11=2</formula>
    </cfRule>
  </conditionalFormatting>
  <conditionalFormatting sqref="P56 W56">
    <cfRule type="expression" priority="633" dxfId="2" stopIfTrue="1">
      <formula>$X$11=3</formula>
    </cfRule>
  </conditionalFormatting>
  <conditionalFormatting sqref="N5 U5">
    <cfRule type="expression" priority="632" dxfId="2" stopIfTrue="1">
      <formula>$X$5=1</formula>
    </cfRule>
  </conditionalFormatting>
  <conditionalFormatting sqref="O5 V5">
    <cfRule type="expression" priority="631" dxfId="2" stopIfTrue="1">
      <formula>$X$5=2</formula>
    </cfRule>
  </conditionalFormatting>
  <conditionalFormatting sqref="P5 W5">
    <cfRule type="expression" priority="630" dxfId="2" stopIfTrue="1">
      <formula>$X$5=3</formula>
    </cfRule>
  </conditionalFormatting>
  <conditionalFormatting sqref="N6 U6">
    <cfRule type="expression" priority="629" dxfId="2" stopIfTrue="1">
      <formula>$X$6=1</formula>
    </cfRule>
  </conditionalFormatting>
  <conditionalFormatting sqref="O6 V6">
    <cfRule type="expression" priority="628" dxfId="2" stopIfTrue="1">
      <formula>$X$6=2</formula>
    </cfRule>
  </conditionalFormatting>
  <conditionalFormatting sqref="P6 W6">
    <cfRule type="expression" priority="627" dxfId="2" stopIfTrue="1">
      <formula>$X$6=3</formula>
    </cfRule>
  </conditionalFormatting>
  <conditionalFormatting sqref="N7 U7">
    <cfRule type="expression" priority="626" dxfId="2" stopIfTrue="1">
      <formula>$X$7=1</formula>
    </cfRule>
  </conditionalFormatting>
  <conditionalFormatting sqref="O7 V7">
    <cfRule type="expression" priority="625" dxfId="2" stopIfTrue="1">
      <formula>$X$7=2</formula>
    </cfRule>
  </conditionalFormatting>
  <conditionalFormatting sqref="P7 W7">
    <cfRule type="expression" priority="624" dxfId="2" stopIfTrue="1">
      <formula>$X$7=3</formula>
    </cfRule>
  </conditionalFormatting>
  <conditionalFormatting sqref="N9 U9">
    <cfRule type="expression" priority="623" dxfId="2" stopIfTrue="1">
      <formula>$X$9=1</formula>
    </cfRule>
  </conditionalFormatting>
  <conditionalFormatting sqref="O9 V9">
    <cfRule type="expression" priority="622" dxfId="2" stopIfTrue="1">
      <formula>$X$9=2</formula>
    </cfRule>
  </conditionalFormatting>
  <conditionalFormatting sqref="P9 W9">
    <cfRule type="expression" priority="621" dxfId="2" stopIfTrue="1">
      <formula>$X$9=3</formula>
    </cfRule>
  </conditionalFormatting>
  <conditionalFormatting sqref="N10 U10">
    <cfRule type="expression" priority="620" dxfId="2" stopIfTrue="1">
      <formula>$X$10=1</formula>
    </cfRule>
  </conditionalFormatting>
  <conditionalFormatting sqref="O10 V10">
    <cfRule type="expression" priority="619" dxfId="2" stopIfTrue="1">
      <formula>$X$10=2</formula>
    </cfRule>
  </conditionalFormatting>
  <conditionalFormatting sqref="P10 W10">
    <cfRule type="expression" priority="618" dxfId="2" stopIfTrue="1">
      <formula>$X$10=3</formula>
    </cfRule>
  </conditionalFormatting>
  <conditionalFormatting sqref="N11 U11">
    <cfRule type="expression" priority="617" dxfId="2" stopIfTrue="1">
      <formula>$X$11=1</formula>
    </cfRule>
  </conditionalFormatting>
  <conditionalFormatting sqref="O11 V11">
    <cfRule type="expression" priority="616" dxfId="2" stopIfTrue="1">
      <formula>$X$11=2</formula>
    </cfRule>
  </conditionalFormatting>
  <conditionalFormatting sqref="P11 W11">
    <cfRule type="expression" priority="615" dxfId="2" stopIfTrue="1">
      <formula>$X$11=3</formula>
    </cfRule>
  </conditionalFormatting>
  <conditionalFormatting sqref="N14 U14">
    <cfRule type="expression" priority="614" dxfId="2" stopIfTrue="1">
      <formula>$X$5=1</formula>
    </cfRule>
  </conditionalFormatting>
  <conditionalFormatting sqref="O14 V14">
    <cfRule type="expression" priority="613" dxfId="2" stopIfTrue="1">
      <formula>$X$5=2</formula>
    </cfRule>
  </conditionalFormatting>
  <conditionalFormatting sqref="P14 W14">
    <cfRule type="expression" priority="612" dxfId="2" stopIfTrue="1">
      <formula>$X$5=3</formula>
    </cfRule>
  </conditionalFormatting>
  <conditionalFormatting sqref="N15 U15">
    <cfRule type="expression" priority="611" dxfId="2" stopIfTrue="1">
      <formula>$X$6=1</formula>
    </cfRule>
  </conditionalFormatting>
  <conditionalFormatting sqref="O15 V15">
    <cfRule type="expression" priority="610" dxfId="2" stopIfTrue="1">
      <formula>$X$6=2</formula>
    </cfRule>
  </conditionalFormatting>
  <conditionalFormatting sqref="P15 W15">
    <cfRule type="expression" priority="609" dxfId="2" stopIfTrue="1">
      <formula>$X$6=3</formula>
    </cfRule>
  </conditionalFormatting>
  <conditionalFormatting sqref="N16 U16">
    <cfRule type="expression" priority="608" dxfId="2" stopIfTrue="1">
      <formula>$X$7=1</formula>
    </cfRule>
  </conditionalFormatting>
  <conditionalFormatting sqref="O16 V16">
    <cfRule type="expression" priority="607" dxfId="2" stopIfTrue="1">
      <formula>$X$7=2</formula>
    </cfRule>
  </conditionalFormatting>
  <conditionalFormatting sqref="P16 W16">
    <cfRule type="expression" priority="606" dxfId="2" stopIfTrue="1">
      <formula>$X$7=3</formula>
    </cfRule>
  </conditionalFormatting>
  <conditionalFormatting sqref="N18 U18">
    <cfRule type="expression" priority="605" dxfId="2" stopIfTrue="1">
      <formula>$X$9=1</formula>
    </cfRule>
  </conditionalFormatting>
  <conditionalFormatting sqref="O18 V18">
    <cfRule type="expression" priority="604" dxfId="2" stopIfTrue="1">
      <formula>$X$9=2</formula>
    </cfRule>
  </conditionalFormatting>
  <conditionalFormatting sqref="P18 W18">
    <cfRule type="expression" priority="603" dxfId="2" stopIfTrue="1">
      <formula>$X$9=3</formula>
    </cfRule>
  </conditionalFormatting>
  <conditionalFormatting sqref="N19 U19">
    <cfRule type="expression" priority="602" dxfId="2" stopIfTrue="1">
      <formula>$X$10=1</formula>
    </cfRule>
  </conditionalFormatting>
  <conditionalFormatting sqref="O19 V19">
    <cfRule type="expression" priority="601" dxfId="2" stopIfTrue="1">
      <formula>$X$10=2</formula>
    </cfRule>
  </conditionalFormatting>
  <conditionalFormatting sqref="P19 W19">
    <cfRule type="expression" priority="600" dxfId="2" stopIfTrue="1">
      <formula>$X$10=3</formula>
    </cfRule>
  </conditionalFormatting>
  <conditionalFormatting sqref="N20 U20">
    <cfRule type="expression" priority="599" dxfId="2" stopIfTrue="1">
      <formula>$X$11=1</formula>
    </cfRule>
  </conditionalFormatting>
  <conditionalFormatting sqref="O20 V20">
    <cfRule type="expression" priority="598" dxfId="2" stopIfTrue="1">
      <formula>$X$11=2</formula>
    </cfRule>
  </conditionalFormatting>
  <conditionalFormatting sqref="P20 W20">
    <cfRule type="expression" priority="597" dxfId="2" stopIfTrue="1">
      <formula>$X$11=3</formula>
    </cfRule>
  </conditionalFormatting>
  <conditionalFormatting sqref="N23 U23">
    <cfRule type="expression" priority="596" dxfId="2" stopIfTrue="1">
      <formula>$X$5=1</formula>
    </cfRule>
  </conditionalFormatting>
  <conditionalFormatting sqref="O23 V23">
    <cfRule type="expression" priority="595" dxfId="2" stopIfTrue="1">
      <formula>$X$5=2</formula>
    </cfRule>
  </conditionalFormatting>
  <conditionalFormatting sqref="P23 W23">
    <cfRule type="expression" priority="594" dxfId="2" stopIfTrue="1">
      <formula>$X$5=3</formula>
    </cfRule>
  </conditionalFormatting>
  <conditionalFormatting sqref="N24 U24">
    <cfRule type="expression" priority="593" dxfId="2" stopIfTrue="1">
      <formula>$X$6=1</formula>
    </cfRule>
  </conditionalFormatting>
  <conditionalFormatting sqref="O24 V24">
    <cfRule type="expression" priority="592" dxfId="2" stopIfTrue="1">
      <formula>$X$6=2</formula>
    </cfRule>
  </conditionalFormatting>
  <conditionalFormatting sqref="P24 W24">
    <cfRule type="expression" priority="591" dxfId="2" stopIfTrue="1">
      <formula>$X$6=3</formula>
    </cfRule>
  </conditionalFormatting>
  <conditionalFormatting sqref="N25 U25">
    <cfRule type="expression" priority="590" dxfId="2" stopIfTrue="1">
      <formula>$X$7=1</formula>
    </cfRule>
  </conditionalFormatting>
  <conditionalFormatting sqref="O25 V25">
    <cfRule type="expression" priority="589" dxfId="2" stopIfTrue="1">
      <formula>$X$7=2</formula>
    </cfRule>
  </conditionalFormatting>
  <conditionalFormatting sqref="P25 W25">
    <cfRule type="expression" priority="588" dxfId="2" stopIfTrue="1">
      <formula>$X$7=3</formula>
    </cfRule>
  </conditionalFormatting>
  <conditionalFormatting sqref="N27 U27">
    <cfRule type="expression" priority="587" dxfId="2" stopIfTrue="1">
      <formula>$X$9=1</formula>
    </cfRule>
  </conditionalFormatting>
  <conditionalFormatting sqref="O27 V27">
    <cfRule type="expression" priority="586" dxfId="2" stopIfTrue="1">
      <formula>$X$9=2</formula>
    </cfRule>
  </conditionalFormatting>
  <conditionalFormatting sqref="P27 W27">
    <cfRule type="expression" priority="585" dxfId="2" stopIfTrue="1">
      <formula>$X$9=3</formula>
    </cfRule>
  </conditionalFormatting>
  <conditionalFormatting sqref="N28 U28">
    <cfRule type="expression" priority="584" dxfId="2" stopIfTrue="1">
      <formula>$X$10=1</formula>
    </cfRule>
  </conditionalFormatting>
  <conditionalFormatting sqref="O28 V28">
    <cfRule type="expression" priority="583" dxfId="2" stopIfTrue="1">
      <formula>$X$10=2</formula>
    </cfRule>
  </conditionalFormatting>
  <conditionalFormatting sqref="P28 W28">
    <cfRule type="expression" priority="582" dxfId="2" stopIfTrue="1">
      <formula>$X$10=3</formula>
    </cfRule>
  </conditionalFormatting>
  <conditionalFormatting sqref="N29 U29">
    <cfRule type="expression" priority="581" dxfId="2" stopIfTrue="1">
      <formula>$X$11=1</formula>
    </cfRule>
  </conditionalFormatting>
  <conditionalFormatting sqref="O29 V29">
    <cfRule type="expression" priority="580" dxfId="2" stopIfTrue="1">
      <formula>$X$11=2</formula>
    </cfRule>
  </conditionalFormatting>
  <conditionalFormatting sqref="P29 W29">
    <cfRule type="expression" priority="579" dxfId="2" stopIfTrue="1">
      <formula>$X$11=3</formula>
    </cfRule>
  </conditionalFormatting>
  <conditionalFormatting sqref="N32 U32">
    <cfRule type="expression" priority="578" dxfId="2" stopIfTrue="1">
      <formula>$X$5=1</formula>
    </cfRule>
  </conditionalFormatting>
  <conditionalFormatting sqref="O32 V32">
    <cfRule type="expression" priority="577" dxfId="2" stopIfTrue="1">
      <formula>$X$5=2</formula>
    </cfRule>
  </conditionalFormatting>
  <conditionalFormatting sqref="P32 W32">
    <cfRule type="expression" priority="576" dxfId="2" stopIfTrue="1">
      <formula>$X$5=3</formula>
    </cfRule>
  </conditionalFormatting>
  <conditionalFormatting sqref="N33 U33">
    <cfRule type="expression" priority="575" dxfId="2" stopIfTrue="1">
      <formula>$X$6=1</formula>
    </cfRule>
  </conditionalFormatting>
  <conditionalFormatting sqref="O33 V33">
    <cfRule type="expression" priority="574" dxfId="2" stopIfTrue="1">
      <formula>$X$6=2</formula>
    </cfRule>
  </conditionalFormatting>
  <conditionalFormatting sqref="P33 W33">
    <cfRule type="expression" priority="573" dxfId="2" stopIfTrue="1">
      <formula>$X$6=3</formula>
    </cfRule>
  </conditionalFormatting>
  <conditionalFormatting sqref="N34 U34">
    <cfRule type="expression" priority="572" dxfId="2" stopIfTrue="1">
      <formula>$X$7=1</formula>
    </cfRule>
  </conditionalFormatting>
  <conditionalFormatting sqref="O34 V34">
    <cfRule type="expression" priority="571" dxfId="2" stopIfTrue="1">
      <formula>$X$7=2</formula>
    </cfRule>
  </conditionalFormatting>
  <conditionalFormatting sqref="P34 W34">
    <cfRule type="expression" priority="570" dxfId="2" stopIfTrue="1">
      <formula>$X$7=3</formula>
    </cfRule>
  </conditionalFormatting>
  <conditionalFormatting sqref="N36 U36">
    <cfRule type="expression" priority="569" dxfId="2" stopIfTrue="1">
      <formula>$X$9=1</formula>
    </cfRule>
  </conditionalFormatting>
  <conditionalFormatting sqref="O36 V36">
    <cfRule type="expression" priority="568" dxfId="2" stopIfTrue="1">
      <formula>$X$9=2</formula>
    </cfRule>
  </conditionalFormatting>
  <conditionalFormatting sqref="P36 W36">
    <cfRule type="expression" priority="567" dxfId="2" stopIfTrue="1">
      <formula>$X$9=3</formula>
    </cfRule>
  </conditionalFormatting>
  <conditionalFormatting sqref="N37 U37">
    <cfRule type="expression" priority="566" dxfId="2" stopIfTrue="1">
      <formula>$X$10=1</formula>
    </cfRule>
  </conditionalFormatting>
  <conditionalFormatting sqref="O37 V37">
    <cfRule type="expression" priority="565" dxfId="2" stopIfTrue="1">
      <formula>$X$10=2</formula>
    </cfRule>
  </conditionalFormatting>
  <conditionalFormatting sqref="P37 W37">
    <cfRule type="expression" priority="564" dxfId="2" stopIfTrue="1">
      <formula>$X$10=3</formula>
    </cfRule>
  </conditionalFormatting>
  <conditionalFormatting sqref="N38 U38">
    <cfRule type="expression" priority="563" dxfId="2" stopIfTrue="1">
      <formula>$X$11=1</formula>
    </cfRule>
  </conditionalFormatting>
  <conditionalFormatting sqref="O38 V38">
    <cfRule type="expression" priority="562" dxfId="2" stopIfTrue="1">
      <formula>$X$11=2</formula>
    </cfRule>
  </conditionalFormatting>
  <conditionalFormatting sqref="P38 W38">
    <cfRule type="expression" priority="561" dxfId="2" stopIfTrue="1">
      <formula>$X$11=3</formula>
    </cfRule>
  </conditionalFormatting>
  <conditionalFormatting sqref="N41 U41">
    <cfRule type="expression" priority="560" dxfId="2" stopIfTrue="1">
      <formula>$X$5=1</formula>
    </cfRule>
  </conditionalFormatting>
  <conditionalFormatting sqref="O41 V41">
    <cfRule type="expression" priority="559" dxfId="2" stopIfTrue="1">
      <formula>$X$5=2</formula>
    </cfRule>
  </conditionalFormatting>
  <conditionalFormatting sqref="P41 W41">
    <cfRule type="expression" priority="558" dxfId="2" stopIfTrue="1">
      <formula>$X$5=3</formula>
    </cfRule>
  </conditionalFormatting>
  <conditionalFormatting sqref="N42 U42">
    <cfRule type="expression" priority="557" dxfId="2" stopIfTrue="1">
      <formula>$X$6=1</formula>
    </cfRule>
  </conditionalFormatting>
  <conditionalFormatting sqref="O42 V42">
    <cfRule type="expression" priority="556" dxfId="2" stopIfTrue="1">
      <formula>$X$6=2</formula>
    </cfRule>
  </conditionalFormatting>
  <conditionalFormatting sqref="P42 W42">
    <cfRule type="expression" priority="555" dxfId="2" stopIfTrue="1">
      <formula>$X$6=3</formula>
    </cfRule>
  </conditionalFormatting>
  <conditionalFormatting sqref="N43 U43">
    <cfRule type="expression" priority="554" dxfId="2" stopIfTrue="1">
      <formula>$X$7=1</formula>
    </cfRule>
  </conditionalFormatting>
  <conditionalFormatting sqref="O43 V43">
    <cfRule type="expression" priority="553" dxfId="2" stopIfTrue="1">
      <formula>$X$7=2</formula>
    </cfRule>
  </conditionalFormatting>
  <conditionalFormatting sqref="P43 W43">
    <cfRule type="expression" priority="552" dxfId="2" stopIfTrue="1">
      <formula>$X$7=3</formula>
    </cfRule>
  </conditionalFormatting>
  <conditionalFormatting sqref="N45 U45">
    <cfRule type="expression" priority="551" dxfId="2" stopIfTrue="1">
      <formula>$X$9=1</formula>
    </cfRule>
  </conditionalFormatting>
  <conditionalFormatting sqref="O45 V45">
    <cfRule type="expression" priority="550" dxfId="2" stopIfTrue="1">
      <formula>$X$9=2</formula>
    </cfRule>
  </conditionalFormatting>
  <conditionalFormatting sqref="P45 W45">
    <cfRule type="expression" priority="549" dxfId="2" stopIfTrue="1">
      <formula>$X$9=3</formula>
    </cfRule>
  </conditionalFormatting>
  <conditionalFormatting sqref="N46 U46">
    <cfRule type="expression" priority="548" dxfId="2" stopIfTrue="1">
      <formula>$X$10=1</formula>
    </cfRule>
  </conditionalFormatting>
  <conditionalFormatting sqref="O46 V46">
    <cfRule type="expression" priority="547" dxfId="2" stopIfTrue="1">
      <formula>$X$10=2</formula>
    </cfRule>
  </conditionalFormatting>
  <conditionalFormatting sqref="P46 W46">
    <cfRule type="expression" priority="546" dxfId="2" stopIfTrue="1">
      <formula>$X$10=3</formula>
    </cfRule>
  </conditionalFormatting>
  <conditionalFormatting sqref="N47 U47">
    <cfRule type="expression" priority="545" dxfId="2" stopIfTrue="1">
      <formula>$X$11=1</formula>
    </cfRule>
  </conditionalFormatting>
  <conditionalFormatting sqref="O47 V47">
    <cfRule type="expression" priority="544" dxfId="2" stopIfTrue="1">
      <formula>$X$11=2</formula>
    </cfRule>
  </conditionalFormatting>
  <conditionalFormatting sqref="P47 W47">
    <cfRule type="expression" priority="543" dxfId="2" stopIfTrue="1">
      <formula>$X$11=3</formula>
    </cfRule>
  </conditionalFormatting>
  <conditionalFormatting sqref="N50 U50">
    <cfRule type="expression" priority="542" dxfId="2" stopIfTrue="1">
      <formula>$X$5=1</formula>
    </cfRule>
  </conditionalFormatting>
  <conditionalFormatting sqref="O50 V50">
    <cfRule type="expression" priority="541" dxfId="2" stopIfTrue="1">
      <formula>$X$5=2</formula>
    </cfRule>
  </conditionalFormatting>
  <conditionalFormatting sqref="P50 W50">
    <cfRule type="expression" priority="540" dxfId="2" stopIfTrue="1">
      <formula>$X$5=3</formula>
    </cfRule>
  </conditionalFormatting>
  <conditionalFormatting sqref="N51 U51">
    <cfRule type="expression" priority="539" dxfId="2" stopIfTrue="1">
      <formula>$X$6=1</formula>
    </cfRule>
  </conditionalFormatting>
  <conditionalFormatting sqref="O51 V51">
    <cfRule type="expression" priority="538" dxfId="2" stopIfTrue="1">
      <formula>$X$6=2</formula>
    </cfRule>
  </conditionalFormatting>
  <conditionalFormatting sqref="P51 W51">
    <cfRule type="expression" priority="537" dxfId="2" stopIfTrue="1">
      <formula>$X$6=3</formula>
    </cfRule>
  </conditionalFormatting>
  <conditionalFormatting sqref="N52 U52">
    <cfRule type="expression" priority="536" dxfId="2" stopIfTrue="1">
      <formula>$X$7=1</formula>
    </cfRule>
  </conditionalFormatting>
  <conditionalFormatting sqref="O52 V52">
    <cfRule type="expression" priority="535" dxfId="2" stopIfTrue="1">
      <formula>$X$7=2</formula>
    </cfRule>
  </conditionalFormatting>
  <conditionalFormatting sqref="P52 W52">
    <cfRule type="expression" priority="534" dxfId="2" stopIfTrue="1">
      <formula>$X$7=3</formula>
    </cfRule>
  </conditionalFormatting>
  <conditionalFormatting sqref="N54 U54">
    <cfRule type="expression" priority="533" dxfId="2" stopIfTrue="1">
      <formula>$X$9=1</formula>
    </cfRule>
  </conditionalFormatting>
  <conditionalFormatting sqref="O54 V54">
    <cfRule type="expression" priority="532" dxfId="2" stopIfTrue="1">
      <formula>$X$9=2</formula>
    </cfRule>
  </conditionalFormatting>
  <conditionalFormatting sqref="P54 W54">
    <cfRule type="expression" priority="531" dxfId="2" stopIfTrue="1">
      <formula>$X$9=3</formula>
    </cfRule>
  </conditionalFormatting>
  <conditionalFormatting sqref="N55 U55">
    <cfRule type="expression" priority="530" dxfId="2" stopIfTrue="1">
      <formula>$X$10=1</formula>
    </cfRule>
  </conditionalFormatting>
  <conditionalFormatting sqref="O55 V55">
    <cfRule type="expression" priority="529" dxfId="2" stopIfTrue="1">
      <formula>$X$10=2</formula>
    </cfRule>
  </conditionalFormatting>
  <conditionalFormatting sqref="P55 W55">
    <cfRule type="expression" priority="528" dxfId="2" stopIfTrue="1">
      <formula>$X$10=3</formula>
    </cfRule>
  </conditionalFormatting>
  <conditionalFormatting sqref="N56 U56">
    <cfRule type="expression" priority="527" dxfId="2" stopIfTrue="1">
      <formula>$X$11=1</formula>
    </cfRule>
  </conditionalFormatting>
  <conditionalFormatting sqref="O56 V56">
    <cfRule type="expression" priority="526" dxfId="2" stopIfTrue="1">
      <formula>$X$11=2</formula>
    </cfRule>
  </conditionalFormatting>
  <conditionalFormatting sqref="P56 W56">
    <cfRule type="expression" priority="525" dxfId="2" stopIfTrue="1">
      <formula>$X$11=3</formula>
    </cfRule>
  </conditionalFormatting>
  <conditionalFormatting sqref="U14 U23 U32">
    <cfRule type="expression" priority="524" dxfId="2" stopIfTrue="1">
      <formula>$X$5=1</formula>
    </cfRule>
  </conditionalFormatting>
  <conditionalFormatting sqref="V14 V23 V32">
    <cfRule type="expression" priority="523" dxfId="2" stopIfTrue="1">
      <formula>$X$5=2</formula>
    </cfRule>
  </conditionalFormatting>
  <conditionalFormatting sqref="W14 W23 W32">
    <cfRule type="expression" priority="522" dxfId="2" stopIfTrue="1">
      <formula>$X$5=3</formula>
    </cfRule>
  </conditionalFormatting>
  <conditionalFormatting sqref="U15 U24 U33">
    <cfRule type="expression" priority="521" dxfId="2" stopIfTrue="1">
      <formula>$X$6=1</formula>
    </cfRule>
  </conditionalFormatting>
  <conditionalFormatting sqref="V15 V24 V33">
    <cfRule type="expression" priority="520" dxfId="2" stopIfTrue="1">
      <formula>$X$6=2</formula>
    </cfRule>
  </conditionalFormatting>
  <conditionalFormatting sqref="W15 W24 W33">
    <cfRule type="expression" priority="519" dxfId="2" stopIfTrue="1">
      <formula>$X$6=3</formula>
    </cfRule>
  </conditionalFormatting>
  <conditionalFormatting sqref="U16 U25 U34">
    <cfRule type="expression" priority="518" dxfId="2" stopIfTrue="1">
      <formula>$X$7=1</formula>
    </cfRule>
  </conditionalFormatting>
  <conditionalFormatting sqref="V16 V25 V34">
    <cfRule type="expression" priority="517" dxfId="2" stopIfTrue="1">
      <formula>$X$7=2</formula>
    </cfRule>
  </conditionalFormatting>
  <conditionalFormatting sqref="W16 W25 W34">
    <cfRule type="expression" priority="516" dxfId="2" stopIfTrue="1">
      <formula>$X$7=3</formula>
    </cfRule>
  </conditionalFormatting>
  <conditionalFormatting sqref="U18 U27 U36">
    <cfRule type="expression" priority="515" dxfId="2" stopIfTrue="1">
      <formula>$X$9=1</formula>
    </cfRule>
  </conditionalFormatting>
  <conditionalFormatting sqref="V18 V27 V36">
    <cfRule type="expression" priority="514" dxfId="2" stopIfTrue="1">
      <formula>$X$9=2</formula>
    </cfRule>
  </conditionalFormatting>
  <conditionalFormatting sqref="W18 W27 W36">
    <cfRule type="expression" priority="513" dxfId="2" stopIfTrue="1">
      <formula>$X$9=3</formula>
    </cfRule>
  </conditionalFormatting>
  <conditionalFormatting sqref="U19 U28 U37">
    <cfRule type="expression" priority="512" dxfId="2" stopIfTrue="1">
      <formula>$X$10=1</formula>
    </cfRule>
  </conditionalFormatting>
  <conditionalFormatting sqref="V19 V28 V37">
    <cfRule type="expression" priority="511" dxfId="2" stopIfTrue="1">
      <formula>$X$10=2</formula>
    </cfRule>
  </conditionalFormatting>
  <conditionalFormatting sqref="W19 W28 W37">
    <cfRule type="expression" priority="510" dxfId="2" stopIfTrue="1">
      <formula>$X$10=3</formula>
    </cfRule>
  </conditionalFormatting>
  <conditionalFormatting sqref="U20 U29 U38">
    <cfRule type="expression" priority="509" dxfId="2" stopIfTrue="1">
      <formula>$X$11=1</formula>
    </cfRule>
  </conditionalFormatting>
  <conditionalFormatting sqref="V20 V29 V38">
    <cfRule type="expression" priority="508" dxfId="2" stopIfTrue="1">
      <formula>$X$11=2</formula>
    </cfRule>
  </conditionalFormatting>
  <conditionalFormatting sqref="W20 W29 W38">
    <cfRule type="expression" priority="507" dxfId="2" stopIfTrue="1">
      <formula>$X$11=3</formula>
    </cfRule>
  </conditionalFormatting>
  <conditionalFormatting sqref="N14 N23 N32">
    <cfRule type="expression" priority="506" dxfId="2" stopIfTrue="1">
      <formula>$X$5=1</formula>
    </cfRule>
  </conditionalFormatting>
  <conditionalFormatting sqref="O14 O23 O32">
    <cfRule type="expression" priority="505" dxfId="2" stopIfTrue="1">
      <formula>$X$5=2</formula>
    </cfRule>
  </conditionalFormatting>
  <conditionalFormatting sqref="P14 P23 P32">
    <cfRule type="expression" priority="504" dxfId="2" stopIfTrue="1">
      <formula>$X$5=3</formula>
    </cfRule>
  </conditionalFormatting>
  <conditionalFormatting sqref="N15 N24 N33">
    <cfRule type="expression" priority="503" dxfId="2" stopIfTrue="1">
      <formula>$X$6=1</formula>
    </cfRule>
  </conditionalFormatting>
  <conditionalFormatting sqref="O15 O24 O33">
    <cfRule type="expression" priority="502" dxfId="2" stopIfTrue="1">
      <formula>$X$6=2</formula>
    </cfRule>
  </conditionalFormatting>
  <conditionalFormatting sqref="P15 P24 P33">
    <cfRule type="expression" priority="501" dxfId="2" stopIfTrue="1">
      <formula>$X$6=3</formula>
    </cfRule>
  </conditionalFormatting>
  <conditionalFormatting sqref="N16 N25 N34">
    <cfRule type="expression" priority="500" dxfId="2" stopIfTrue="1">
      <formula>$X$7=1</formula>
    </cfRule>
  </conditionalFormatting>
  <conditionalFormatting sqref="O16 O25 O34">
    <cfRule type="expression" priority="499" dxfId="2" stopIfTrue="1">
      <formula>$X$7=2</formula>
    </cfRule>
  </conditionalFormatting>
  <conditionalFormatting sqref="P16 P25 P34">
    <cfRule type="expression" priority="498" dxfId="2" stopIfTrue="1">
      <formula>$X$7=3</formula>
    </cfRule>
  </conditionalFormatting>
  <conditionalFormatting sqref="N18 N27 N36">
    <cfRule type="expression" priority="497" dxfId="2" stopIfTrue="1">
      <formula>$X$9=1</formula>
    </cfRule>
  </conditionalFormatting>
  <conditionalFormatting sqref="O18 O27 O36">
    <cfRule type="expression" priority="496" dxfId="2" stopIfTrue="1">
      <formula>$X$9=2</formula>
    </cfRule>
  </conditionalFormatting>
  <conditionalFormatting sqref="P18 P27 P36">
    <cfRule type="expression" priority="495" dxfId="2" stopIfTrue="1">
      <formula>$X$9=3</formula>
    </cfRule>
  </conditionalFormatting>
  <conditionalFormatting sqref="N19 N28 N37">
    <cfRule type="expression" priority="494" dxfId="2" stopIfTrue="1">
      <formula>$X$10=1</formula>
    </cfRule>
  </conditionalFormatting>
  <conditionalFormatting sqref="O19 O28 O37">
    <cfRule type="expression" priority="493" dxfId="2" stopIfTrue="1">
      <formula>$X$10=2</formula>
    </cfRule>
  </conditionalFormatting>
  <conditionalFormatting sqref="P19 P28 P37">
    <cfRule type="expression" priority="492" dxfId="2" stopIfTrue="1">
      <formula>$X$10=3</formula>
    </cfRule>
  </conditionalFormatting>
  <conditionalFormatting sqref="N20 N29 N38">
    <cfRule type="expression" priority="491" dxfId="2" stopIfTrue="1">
      <formula>$X$11=1</formula>
    </cfRule>
  </conditionalFormatting>
  <conditionalFormatting sqref="O20 O29 O38">
    <cfRule type="expression" priority="490" dxfId="2" stopIfTrue="1">
      <formula>$X$11=2</formula>
    </cfRule>
  </conditionalFormatting>
  <conditionalFormatting sqref="P20 P29 P38">
    <cfRule type="expression" priority="489" dxfId="2" stopIfTrue="1">
      <formula>$X$11=3</formula>
    </cfRule>
  </conditionalFormatting>
  <conditionalFormatting sqref="N5 U5">
    <cfRule type="expression" priority="488" dxfId="2" stopIfTrue="1">
      <formula>$X$5=1</formula>
    </cfRule>
  </conditionalFormatting>
  <conditionalFormatting sqref="O5 V5">
    <cfRule type="expression" priority="487" dxfId="2" stopIfTrue="1">
      <formula>$X$5=2</formula>
    </cfRule>
  </conditionalFormatting>
  <conditionalFormatting sqref="P5 W5">
    <cfRule type="expression" priority="486" dxfId="2" stopIfTrue="1">
      <formula>$X$5=3</formula>
    </cfRule>
  </conditionalFormatting>
  <conditionalFormatting sqref="N6 U6">
    <cfRule type="expression" priority="485" dxfId="2" stopIfTrue="1">
      <formula>$X$6=1</formula>
    </cfRule>
  </conditionalFormatting>
  <conditionalFormatting sqref="O6 V6">
    <cfRule type="expression" priority="484" dxfId="2" stopIfTrue="1">
      <formula>$X$6=2</formula>
    </cfRule>
  </conditionalFormatting>
  <conditionalFormatting sqref="P6 W6">
    <cfRule type="expression" priority="483" dxfId="2" stopIfTrue="1">
      <formula>$X$6=3</formula>
    </cfRule>
  </conditionalFormatting>
  <conditionalFormatting sqref="N7 U7">
    <cfRule type="expression" priority="482" dxfId="2" stopIfTrue="1">
      <formula>$X$7=1</formula>
    </cfRule>
  </conditionalFormatting>
  <conditionalFormatting sqref="O7 V7">
    <cfRule type="expression" priority="481" dxfId="2" stopIfTrue="1">
      <formula>$X$7=2</formula>
    </cfRule>
  </conditionalFormatting>
  <conditionalFormatting sqref="P7 W7">
    <cfRule type="expression" priority="480" dxfId="2" stopIfTrue="1">
      <formula>$X$7=3</formula>
    </cfRule>
  </conditionalFormatting>
  <conditionalFormatting sqref="N9 U9">
    <cfRule type="expression" priority="479" dxfId="2" stopIfTrue="1">
      <formula>$X$9=1</formula>
    </cfRule>
  </conditionalFormatting>
  <conditionalFormatting sqref="O9 V9">
    <cfRule type="expression" priority="478" dxfId="2" stopIfTrue="1">
      <formula>$X$9=2</formula>
    </cfRule>
  </conditionalFormatting>
  <conditionalFormatting sqref="P9 W9">
    <cfRule type="expression" priority="477" dxfId="2" stopIfTrue="1">
      <formula>$X$9=3</formula>
    </cfRule>
  </conditionalFormatting>
  <conditionalFormatting sqref="N10 U10">
    <cfRule type="expression" priority="476" dxfId="2" stopIfTrue="1">
      <formula>$X$10=1</formula>
    </cfRule>
  </conditionalFormatting>
  <conditionalFormatting sqref="O10 V10">
    <cfRule type="expression" priority="475" dxfId="2" stopIfTrue="1">
      <formula>$X$10=2</formula>
    </cfRule>
  </conditionalFormatting>
  <conditionalFormatting sqref="P10 W10">
    <cfRule type="expression" priority="474" dxfId="2" stopIfTrue="1">
      <formula>$X$10=3</formula>
    </cfRule>
  </conditionalFormatting>
  <conditionalFormatting sqref="N11 U11">
    <cfRule type="expression" priority="473" dxfId="2" stopIfTrue="1">
      <formula>$X$11=1</formula>
    </cfRule>
  </conditionalFormatting>
  <conditionalFormatting sqref="O11 V11">
    <cfRule type="expression" priority="472" dxfId="2" stopIfTrue="1">
      <formula>$X$11=2</formula>
    </cfRule>
  </conditionalFormatting>
  <conditionalFormatting sqref="P11 W11">
    <cfRule type="expression" priority="471" dxfId="2" stopIfTrue="1">
      <formula>$X$11=3</formula>
    </cfRule>
  </conditionalFormatting>
  <conditionalFormatting sqref="N14 U14">
    <cfRule type="expression" priority="470" dxfId="2" stopIfTrue="1">
      <formula>$X$5=1</formula>
    </cfRule>
  </conditionalFormatting>
  <conditionalFormatting sqref="O14 V14">
    <cfRule type="expression" priority="469" dxfId="2" stopIfTrue="1">
      <formula>$X$5=2</formula>
    </cfRule>
  </conditionalFormatting>
  <conditionalFormatting sqref="P14 W14">
    <cfRule type="expression" priority="468" dxfId="2" stopIfTrue="1">
      <formula>$X$5=3</formula>
    </cfRule>
  </conditionalFormatting>
  <conditionalFormatting sqref="N15 U15">
    <cfRule type="expression" priority="467" dxfId="2" stopIfTrue="1">
      <formula>$X$6=1</formula>
    </cfRule>
  </conditionalFormatting>
  <conditionalFormatting sqref="O15 V15">
    <cfRule type="expression" priority="466" dxfId="2" stopIfTrue="1">
      <formula>$X$6=2</formula>
    </cfRule>
  </conditionalFormatting>
  <conditionalFormatting sqref="P15 W15">
    <cfRule type="expression" priority="465" dxfId="2" stopIfTrue="1">
      <formula>$X$6=3</formula>
    </cfRule>
  </conditionalFormatting>
  <conditionalFormatting sqref="N16 U16">
    <cfRule type="expression" priority="464" dxfId="2" stopIfTrue="1">
      <formula>$X$7=1</formula>
    </cfRule>
  </conditionalFormatting>
  <conditionalFormatting sqref="O16 V16">
    <cfRule type="expression" priority="463" dxfId="2" stopIfTrue="1">
      <formula>$X$7=2</formula>
    </cfRule>
  </conditionalFormatting>
  <conditionalFormatting sqref="P16 W16">
    <cfRule type="expression" priority="462" dxfId="2" stopIfTrue="1">
      <formula>$X$7=3</formula>
    </cfRule>
  </conditionalFormatting>
  <conditionalFormatting sqref="N18 U18">
    <cfRule type="expression" priority="461" dxfId="2" stopIfTrue="1">
      <formula>$X$9=1</formula>
    </cfRule>
  </conditionalFormatting>
  <conditionalFormatting sqref="O18 V18">
    <cfRule type="expression" priority="460" dxfId="2" stopIfTrue="1">
      <formula>$X$9=2</formula>
    </cfRule>
  </conditionalFormatting>
  <conditionalFormatting sqref="P18 W18">
    <cfRule type="expression" priority="459" dxfId="2" stopIfTrue="1">
      <formula>$X$9=3</formula>
    </cfRule>
  </conditionalFormatting>
  <conditionalFormatting sqref="N19 U19">
    <cfRule type="expression" priority="458" dxfId="2" stopIfTrue="1">
      <formula>$X$10=1</formula>
    </cfRule>
  </conditionalFormatting>
  <conditionalFormatting sqref="O19 V19">
    <cfRule type="expression" priority="457" dxfId="2" stopIfTrue="1">
      <formula>$X$10=2</formula>
    </cfRule>
  </conditionalFormatting>
  <conditionalFormatting sqref="P19 W19">
    <cfRule type="expression" priority="456" dxfId="2" stopIfTrue="1">
      <formula>$X$10=3</formula>
    </cfRule>
  </conditionalFormatting>
  <conditionalFormatting sqref="N20 U20">
    <cfRule type="expression" priority="455" dxfId="2" stopIfTrue="1">
      <formula>$X$11=1</formula>
    </cfRule>
  </conditionalFormatting>
  <conditionalFormatting sqref="O20 V20">
    <cfRule type="expression" priority="454" dxfId="2" stopIfTrue="1">
      <formula>$X$11=2</formula>
    </cfRule>
  </conditionalFormatting>
  <conditionalFormatting sqref="P20 W20">
    <cfRule type="expression" priority="453" dxfId="2" stopIfTrue="1">
      <formula>$X$11=3</formula>
    </cfRule>
  </conditionalFormatting>
  <conditionalFormatting sqref="N23 U23">
    <cfRule type="expression" priority="452" dxfId="2" stopIfTrue="1">
      <formula>$X$5=1</formula>
    </cfRule>
  </conditionalFormatting>
  <conditionalFormatting sqref="O23 V23">
    <cfRule type="expression" priority="451" dxfId="2" stopIfTrue="1">
      <formula>$X$5=2</formula>
    </cfRule>
  </conditionalFormatting>
  <conditionalFormatting sqref="P23 W23">
    <cfRule type="expression" priority="450" dxfId="2" stopIfTrue="1">
      <formula>$X$5=3</formula>
    </cfRule>
  </conditionalFormatting>
  <conditionalFormatting sqref="N24 U24">
    <cfRule type="expression" priority="449" dxfId="2" stopIfTrue="1">
      <formula>$X$6=1</formula>
    </cfRule>
  </conditionalFormatting>
  <conditionalFormatting sqref="O24 V24">
    <cfRule type="expression" priority="448" dxfId="2" stopIfTrue="1">
      <formula>$X$6=2</formula>
    </cfRule>
  </conditionalFormatting>
  <conditionalFormatting sqref="P24 W24">
    <cfRule type="expression" priority="447" dxfId="2" stopIfTrue="1">
      <formula>$X$6=3</formula>
    </cfRule>
  </conditionalFormatting>
  <conditionalFormatting sqref="N25 U25">
    <cfRule type="expression" priority="446" dxfId="2" stopIfTrue="1">
      <formula>$X$7=1</formula>
    </cfRule>
  </conditionalFormatting>
  <conditionalFormatting sqref="O25 V25">
    <cfRule type="expression" priority="445" dxfId="2" stopIfTrue="1">
      <formula>$X$7=2</formula>
    </cfRule>
  </conditionalFormatting>
  <conditionalFormatting sqref="P25 W25">
    <cfRule type="expression" priority="444" dxfId="2" stopIfTrue="1">
      <formula>$X$7=3</formula>
    </cfRule>
  </conditionalFormatting>
  <conditionalFormatting sqref="N27 U27">
    <cfRule type="expression" priority="443" dxfId="2" stopIfTrue="1">
      <formula>$X$9=1</formula>
    </cfRule>
  </conditionalFormatting>
  <conditionalFormatting sqref="O27 V27">
    <cfRule type="expression" priority="442" dxfId="2" stopIfTrue="1">
      <formula>$X$9=2</formula>
    </cfRule>
  </conditionalFormatting>
  <conditionalFormatting sqref="P27 W27">
    <cfRule type="expression" priority="441" dxfId="2" stopIfTrue="1">
      <formula>$X$9=3</formula>
    </cfRule>
  </conditionalFormatting>
  <conditionalFormatting sqref="N28 U28">
    <cfRule type="expression" priority="440" dxfId="2" stopIfTrue="1">
      <formula>$X$10=1</formula>
    </cfRule>
  </conditionalFormatting>
  <conditionalFormatting sqref="O28 V28">
    <cfRule type="expression" priority="439" dxfId="2" stopIfTrue="1">
      <formula>$X$10=2</formula>
    </cfRule>
  </conditionalFormatting>
  <conditionalFormatting sqref="P28 W28">
    <cfRule type="expression" priority="438" dxfId="2" stopIfTrue="1">
      <formula>$X$10=3</formula>
    </cfRule>
  </conditionalFormatting>
  <conditionalFormatting sqref="N29 U29">
    <cfRule type="expression" priority="437" dxfId="2" stopIfTrue="1">
      <formula>$X$11=1</formula>
    </cfRule>
  </conditionalFormatting>
  <conditionalFormatting sqref="O29 V29">
    <cfRule type="expression" priority="436" dxfId="2" stopIfTrue="1">
      <formula>$X$11=2</formula>
    </cfRule>
  </conditionalFormatting>
  <conditionalFormatting sqref="P29 W29">
    <cfRule type="expression" priority="435" dxfId="2" stopIfTrue="1">
      <formula>$X$11=3</formula>
    </cfRule>
  </conditionalFormatting>
  <conditionalFormatting sqref="N32 U32">
    <cfRule type="expression" priority="434" dxfId="2" stopIfTrue="1">
      <formula>$X$5=1</formula>
    </cfRule>
  </conditionalFormatting>
  <conditionalFormatting sqref="O32 V32">
    <cfRule type="expression" priority="433" dxfId="2" stopIfTrue="1">
      <formula>$X$5=2</formula>
    </cfRule>
  </conditionalFormatting>
  <conditionalFormatting sqref="P32 W32">
    <cfRule type="expression" priority="432" dxfId="2" stopIfTrue="1">
      <formula>$X$5=3</formula>
    </cfRule>
  </conditionalFormatting>
  <conditionalFormatting sqref="N33 U33">
    <cfRule type="expression" priority="431" dxfId="2" stopIfTrue="1">
      <formula>$X$6=1</formula>
    </cfRule>
  </conditionalFormatting>
  <conditionalFormatting sqref="O33 V33">
    <cfRule type="expression" priority="430" dxfId="2" stopIfTrue="1">
      <formula>$X$6=2</formula>
    </cfRule>
  </conditionalFormatting>
  <conditionalFormatting sqref="P33 W33">
    <cfRule type="expression" priority="429" dxfId="2" stopIfTrue="1">
      <formula>$X$6=3</formula>
    </cfRule>
  </conditionalFormatting>
  <conditionalFormatting sqref="N34 U34">
    <cfRule type="expression" priority="428" dxfId="2" stopIfTrue="1">
      <formula>$X$7=1</formula>
    </cfRule>
  </conditionalFormatting>
  <conditionalFormatting sqref="O34 V34">
    <cfRule type="expression" priority="427" dxfId="2" stopIfTrue="1">
      <formula>$X$7=2</formula>
    </cfRule>
  </conditionalFormatting>
  <conditionalFormatting sqref="P34 W34">
    <cfRule type="expression" priority="426" dxfId="2" stopIfTrue="1">
      <formula>$X$7=3</formula>
    </cfRule>
  </conditionalFormatting>
  <conditionalFormatting sqref="N36 U36">
    <cfRule type="expression" priority="425" dxfId="2" stopIfTrue="1">
      <formula>$X$9=1</formula>
    </cfRule>
  </conditionalFormatting>
  <conditionalFormatting sqref="O36 V36">
    <cfRule type="expression" priority="424" dxfId="2" stopIfTrue="1">
      <formula>$X$9=2</formula>
    </cfRule>
  </conditionalFormatting>
  <conditionalFormatting sqref="P36 W36">
    <cfRule type="expression" priority="423" dxfId="2" stopIfTrue="1">
      <formula>$X$9=3</formula>
    </cfRule>
  </conditionalFormatting>
  <conditionalFormatting sqref="N37 U37">
    <cfRule type="expression" priority="422" dxfId="2" stopIfTrue="1">
      <formula>$X$10=1</formula>
    </cfRule>
  </conditionalFormatting>
  <conditionalFormatting sqref="O37 V37">
    <cfRule type="expression" priority="421" dxfId="2" stopIfTrue="1">
      <formula>$X$10=2</formula>
    </cfRule>
  </conditionalFormatting>
  <conditionalFormatting sqref="P37 W37">
    <cfRule type="expression" priority="420" dxfId="2" stopIfTrue="1">
      <formula>$X$10=3</formula>
    </cfRule>
  </conditionalFormatting>
  <conditionalFormatting sqref="N38 U38">
    <cfRule type="expression" priority="419" dxfId="2" stopIfTrue="1">
      <formula>$X$11=1</formula>
    </cfRule>
  </conditionalFormatting>
  <conditionalFormatting sqref="O38 V38">
    <cfRule type="expression" priority="418" dxfId="2" stopIfTrue="1">
      <formula>$X$11=2</formula>
    </cfRule>
  </conditionalFormatting>
  <conditionalFormatting sqref="P38 W38">
    <cfRule type="expression" priority="417" dxfId="2" stopIfTrue="1">
      <formula>$X$11=3</formula>
    </cfRule>
  </conditionalFormatting>
  <conditionalFormatting sqref="N41 U41">
    <cfRule type="expression" priority="416" dxfId="2" stopIfTrue="1">
      <formula>$X$5=1</formula>
    </cfRule>
  </conditionalFormatting>
  <conditionalFormatting sqref="O41 V41">
    <cfRule type="expression" priority="415" dxfId="2" stopIfTrue="1">
      <formula>$X$5=2</formula>
    </cfRule>
  </conditionalFormatting>
  <conditionalFormatting sqref="P41 W41">
    <cfRule type="expression" priority="414" dxfId="2" stopIfTrue="1">
      <formula>$X$5=3</formula>
    </cfRule>
  </conditionalFormatting>
  <conditionalFormatting sqref="N42 U42">
    <cfRule type="expression" priority="413" dxfId="2" stopIfTrue="1">
      <formula>$X$6=1</formula>
    </cfRule>
  </conditionalFormatting>
  <conditionalFormatting sqref="O42 V42">
    <cfRule type="expression" priority="412" dxfId="2" stopIfTrue="1">
      <formula>$X$6=2</formula>
    </cfRule>
  </conditionalFormatting>
  <conditionalFormatting sqref="P42 W42">
    <cfRule type="expression" priority="411" dxfId="2" stopIfTrue="1">
      <formula>$X$6=3</formula>
    </cfRule>
  </conditionalFormatting>
  <conditionalFormatting sqref="N43 U43">
    <cfRule type="expression" priority="410" dxfId="2" stopIfTrue="1">
      <formula>$X$7=1</formula>
    </cfRule>
  </conditionalFormatting>
  <conditionalFormatting sqref="O43 V43">
    <cfRule type="expression" priority="409" dxfId="2" stopIfTrue="1">
      <formula>$X$7=2</formula>
    </cfRule>
  </conditionalFormatting>
  <conditionalFormatting sqref="P43 W43">
    <cfRule type="expression" priority="408" dxfId="2" stopIfTrue="1">
      <formula>$X$7=3</formula>
    </cfRule>
  </conditionalFormatting>
  <conditionalFormatting sqref="N45 U45">
    <cfRule type="expression" priority="407" dxfId="2" stopIfTrue="1">
      <formula>$X$9=1</formula>
    </cfRule>
  </conditionalFormatting>
  <conditionalFormatting sqref="O45 V45">
    <cfRule type="expression" priority="406" dxfId="2" stopIfTrue="1">
      <formula>$X$9=2</formula>
    </cfRule>
  </conditionalFormatting>
  <conditionalFormatting sqref="P45 W45">
    <cfRule type="expression" priority="405" dxfId="2" stopIfTrue="1">
      <formula>$X$9=3</formula>
    </cfRule>
  </conditionalFormatting>
  <conditionalFormatting sqref="N46 U46">
    <cfRule type="expression" priority="404" dxfId="2" stopIfTrue="1">
      <formula>$X$10=1</formula>
    </cfRule>
  </conditionalFormatting>
  <conditionalFormatting sqref="O46 V46">
    <cfRule type="expression" priority="403" dxfId="2" stopIfTrue="1">
      <formula>$X$10=2</formula>
    </cfRule>
  </conditionalFormatting>
  <conditionalFormatting sqref="P46 W46">
    <cfRule type="expression" priority="402" dxfId="2" stopIfTrue="1">
      <formula>$X$10=3</formula>
    </cfRule>
  </conditionalFormatting>
  <conditionalFormatting sqref="N47 U47">
    <cfRule type="expression" priority="401" dxfId="2" stopIfTrue="1">
      <formula>$X$11=1</formula>
    </cfRule>
  </conditionalFormatting>
  <conditionalFormatting sqref="O47 V47">
    <cfRule type="expression" priority="400" dxfId="2" stopIfTrue="1">
      <formula>$X$11=2</formula>
    </cfRule>
  </conditionalFormatting>
  <conditionalFormatting sqref="P47 W47">
    <cfRule type="expression" priority="399" dxfId="2" stopIfTrue="1">
      <formula>$X$11=3</formula>
    </cfRule>
  </conditionalFormatting>
  <conditionalFormatting sqref="N50 U50">
    <cfRule type="expression" priority="398" dxfId="2" stopIfTrue="1">
      <formula>$X$5=1</formula>
    </cfRule>
  </conditionalFormatting>
  <conditionalFormatting sqref="O50 V50">
    <cfRule type="expression" priority="397" dxfId="2" stopIfTrue="1">
      <formula>$X$5=2</formula>
    </cfRule>
  </conditionalFormatting>
  <conditionalFormatting sqref="P50 W50">
    <cfRule type="expression" priority="396" dxfId="2" stopIfTrue="1">
      <formula>$X$5=3</formula>
    </cfRule>
  </conditionalFormatting>
  <conditionalFormatting sqref="N51 U51">
    <cfRule type="expression" priority="395" dxfId="2" stopIfTrue="1">
      <formula>$X$6=1</formula>
    </cfRule>
  </conditionalFormatting>
  <conditionalFormatting sqref="O51 V51">
    <cfRule type="expression" priority="394" dxfId="2" stopIfTrue="1">
      <formula>$X$6=2</formula>
    </cfRule>
  </conditionalFormatting>
  <conditionalFormatting sqref="P51 W51">
    <cfRule type="expression" priority="393" dxfId="2" stopIfTrue="1">
      <formula>$X$6=3</formula>
    </cfRule>
  </conditionalFormatting>
  <conditionalFormatting sqref="N52 U52">
    <cfRule type="expression" priority="392" dxfId="2" stopIfTrue="1">
      <formula>$X$7=1</formula>
    </cfRule>
  </conditionalFormatting>
  <conditionalFormatting sqref="O52 V52">
    <cfRule type="expression" priority="391" dxfId="2" stopIfTrue="1">
      <formula>$X$7=2</formula>
    </cfRule>
  </conditionalFormatting>
  <conditionalFormatting sqref="P52 W52">
    <cfRule type="expression" priority="390" dxfId="2" stopIfTrue="1">
      <formula>$X$7=3</formula>
    </cfRule>
  </conditionalFormatting>
  <conditionalFormatting sqref="N54 U54">
    <cfRule type="expression" priority="389" dxfId="2" stopIfTrue="1">
      <formula>$X$9=1</formula>
    </cfRule>
  </conditionalFormatting>
  <conditionalFormatting sqref="O54 V54">
    <cfRule type="expression" priority="388" dxfId="2" stopIfTrue="1">
      <formula>$X$9=2</formula>
    </cfRule>
  </conditionalFormatting>
  <conditionalFormatting sqref="P54 W54">
    <cfRule type="expression" priority="387" dxfId="2" stopIfTrue="1">
      <formula>$X$9=3</formula>
    </cfRule>
  </conditionalFormatting>
  <conditionalFormatting sqref="N55 U55">
    <cfRule type="expression" priority="386" dxfId="2" stopIfTrue="1">
      <formula>$X$10=1</formula>
    </cfRule>
  </conditionalFormatting>
  <conditionalFormatting sqref="O55 V55">
    <cfRule type="expression" priority="385" dxfId="2" stopIfTrue="1">
      <formula>$X$10=2</formula>
    </cfRule>
  </conditionalFormatting>
  <conditionalFormatting sqref="P55 W55">
    <cfRule type="expression" priority="384" dxfId="2" stopIfTrue="1">
      <formula>$X$10=3</formula>
    </cfRule>
  </conditionalFormatting>
  <conditionalFormatting sqref="N56 U56">
    <cfRule type="expression" priority="383" dxfId="2" stopIfTrue="1">
      <formula>$X$11=1</formula>
    </cfRule>
  </conditionalFormatting>
  <conditionalFormatting sqref="O56 V56">
    <cfRule type="expression" priority="382" dxfId="2" stopIfTrue="1">
      <formula>$X$11=2</formula>
    </cfRule>
  </conditionalFormatting>
  <conditionalFormatting sqref="P56 W56">
    <cfRule type="expression" priority="381" dxfId="2" stopIfTrue="1">
      <formula>$X$11=3</formula>
    </cfRule>
  </conditionalFormatting>
  <conditionalFormatting sqref="U14 U23 U32">
    <cfRule type="expression" priority="380" dxfId="2" stopIfTrue="1">
      <formula>$X$5=1</formula>
    </cfRule>
  </conditionalFormatting>
  <conditionalFormatting sqref="V14 V23 V32">
    <cfRule type="expression" priority="379" dxfId="2" stopIfTrue="1">
      <formula>$X$5=2</formula>
    </cfRule>
  </conditionalFormatting>
  <conditionalFormatting sqref="W14 W23 W32">
    <cfRule type="expression" priority="378" dxfId="2" stopIfTrue="1">
      <formula>$X$5=3</formula>
    </cfRule>
  </conditionalFormatting>
  <conditionalFormatting sqref="U15 U24 U33">
    <cfRule type="expression" priority="377" dxfId="2" stopIfTrue="1">
      <formula>$X$6=1</formula>
    </cfRule>
  </conditionalFormatting>
  <conditionalFormatting sqref="V15 V24 V33">
    <cfRule type="expression" priority="376" dxfId="2" stopIfTrue="1">
      <formula>$X$6=2</formula>
    </cfRule>
  </conditionalFormatting>
  <conditionalFormatting sqref="W15 W24 W33">
    <cfRule type="expression" priority="375" dxfId="2" stopIfTrue="1">
      <formula>$X$6=3</formula>
    </cfRule>
  </conditionalFormatting>
  <conditionalFormatting sqref="U16 U25 U34">
    <cfRule type="expression" priority="374" dxfId="2" stopIfTrue="1">
      <formula>$X$7=1</formula>
    </cfRule>
  </conditionalFormatting>
  <conditionalFormatting sqref="V16 V25 V34">
    <cfRule type="expression" priority="373" dxfId="2" stopIfTrue="1">
      <formula>$X$7=2</formula>
    </cfRule>
  </conditionalFormatting>
  <conditionalFormatting sqref="W16 W25 W34">
    <cfRule type="expression" priority="372" dxfId="2" stopIfTrue="1">
      <formula>$X$7=3</formula>
    </cfRule>
  </conditionalFormatting>
  <conditionalFormatting sqref="U18 U27 U36">
    <cfRule type="expression" priority="371" dxfId="2" stopIfTrue="1">
      <formula>$X$9=1</formula>
    </cfRule>
  </conditionalFormatting>
  <conditionalFormatting sqref="V18 V27 V36">
    <cfRule type="expression" priority="370" dxfId="2" stopIfTrue="1">
      <formula>$X$9=2</formula>
    </cfRule>
  </conditionalFormatting>
  <conditionalFormatting sqref="W18 W27 W36">
    <cfRule type="expression" priority="369" dxfId="2" stopIfTrue="1">
      <formula>$X$9=3</formula>
    </cfRule>
  </conditionalFormatting>
  <conditionalFormatting sqref="U19 U28 U37">
    <cfRule type="expression" priority="368" dxfId="2" stopIfTrue="1">
      <formula>$X$10=1</formula>
    </cfRule>
  </conditionalFormatting>
  <conditionalFormatting sqref="V19 V28 V37">
    <cfRule type="expression" priority="367" dxfId="2" stopIfTrue="1">
      <formula>$X$10=2</formula>
    </cfRule>
  </conditionalFormatting>
  <conditionalFormatting sqref="W19 W28 W37">
    <cfRule type="expression" priority="366" dxfId="2" stopIfTrue="1">
      <formula>$X$10=3</formula>
    </cfRule>
  </conditionalFormatting>
  <conditionalFormatting sqref="U20 U29 U38">
    <cfRule type="expression" priority="365" dxfId="2" stopIfTrue="1">
      <formula>$X$11=1</formula>
    </cfRule>
  </conditionalFormatting>
  <conditionalFormatting sqref="V20 V29 V38">
    <cfRule type="expression" priority="364" dxfId="2" stopIfTrue="1">
      <formula>$X$11=2</formula>
    </cfRule>
  </conditionalFormatting>
  <conditionalFormatting sqref="W20 W29 W38">
    <cfRule type="expression" priority="363" dxfId="2" stopIfTrue="1">
      <formula>$X$11=3</formula>
    </cfRule>
  </conditionalFormatting>
  <conditionalFormatting sqref="N14 N23 N32">
    <cfRule type="expression" priority="362" dxfId="2" stopIfTrue="1">
      <formula>$X$5=1</formula>
    </cfRule>
  </conditionalFormatting>
  <conditionalFormatting sqref="O14 O23 O32">
    <cfRule type="expression" priority="361" dxfId="2" stopIfTrue="1">
      <formula>$X$5=2</formula>
    </cfRule>
  </conditionalFormatting>
  <conditionalFormatting sqref="P14 P23 P32">
    <cfRule type="expression" priority="360" dxfId="2" stopIfTrue="1">
      <formula>$X$5=3</formula>
    </cfRule>
  </conditionalFormatting>
  <conditionalFormatting sqref="N15 N24 N33">
    <cfRule type="expression" priority="359" dxfId="2" stopIfTrue="1">
      <formula>$X$6=1</formula>
    </cfRule>
  </conditionalFormatting>
  <conditionalFormatting sqref="O15 O24 O33">
    <cfRule type="expression" priority="358" dxfId="2" stopIfTrue="1">
      <formula>$X$6=2</formula>
    </cfRule>
  </conditionalFormatting>
  <conditionalFormatting sqref="P15 P24 P33">
    <cfRule type="expression" priority="357" dxfId="2" stopIfTrue="1">
      <formula>$X$6=3</formula>
    </cfRule>
  </conditionalFormatting>
  <conditionalFormatting sqref="N16 N25 N34">
    <cfRule type="expression" priority="356" dxfId="2" stopIfTrue="1">
      <formula>$X$7=1</formula>
    </cfRule>
  </conditionalFormatting>
  <conditionalFormatting sqref="O16 O25 O34">
    <cfRule type="expression" priority="355" dxfId="2" stopIfTrue="1">
      <formula>$X$7=2</formula>
    </cfRule>
  </conditionalFormatting>
  <conditionalFormatting sqref="P16 P25 P34">
    <cfRule type="expression" priority="354" dxfId="2" stopIfTrue="1">
      <formula>$X$7=3</formula>
    </cfRule>
  </conditionalFormatting>
  <conditionalFormatting sqref="N18 N27 N36">
    <cfRule type="expression" priority="353" dxfId="2" stopIfTrue="1">
      <formula>$X$9=1</formula>
    </cfRule>
  </conditionalFormatting>
  <conditionalFormatting sqref="O18 O27 O36">
    <cfRule type="expression" priority="352" dxfId="2" stopIfTrue="1">
      <formula>$X$9=2</formula>
    </cfRule>
  </conditionalFormatting>
  <conditionalFormatting sqref="P18 P27 P36">
    <cfRule type="expression" priority="351" dxfId="2" stopIfTrue="1">
      <formula>$X$9=3</formula>
    </cfRule>
  </conditionalFormatting>
  <conditionalFormatting sqref="N19 N28 N37">
    <cfRule type="expression" priority="350" dxfId="2" stopIfTrue="1">
      <formula>$X$10=1</formula>
    </cfRule>
  </conditionalFormatting>
  <conditionalFormatting sqref="O19 O28 O37">
    <cfRule type="expression" priority="349" dxfId="2" stopIfTrue="1">
      <formula>$X$10=2</formula>
    </cfRule>
  </conditionalFormatting>
  <conditionalFormatting sqref="P19 P28 P37">
    <cfRule type="expression" priority="348" dxfId="2" stopIfTrue="1">
      <formula>$X$10=3</formula>
    </cfRule>
  </conditionalFormatting>
  <conditionalFormatting sqref="N20 N29 N38">
    <cfRule type="expression" priority="347" dxfId="2" stopIfTrue="1">
      <formula>$X$11=1</formula>
    </cfRule>
  </conditionalFormatting>
  <conditionalFormatting sqref="O20 O29 O38">
    <cfRule type="expression" priority="346" dxfId="2" stopIfTrue="1">
      <formula>$X$11=2</formula>
    </cfRule>
  </conditionalFormatting>
  <conditionalFormatting sqref="P20 P29 P38">
    <cfRule type="expression" priority="345" dxfId="2" stopIfTrue="1">
      <formula>$X$11=3</formula>
    </cfRule>
  </conditionalFormatting>
  <conditionalFormatting sqref="N5 U5 N41 U41 N50 U50 U14 U23 U32 N14 N23 N32">
    <cfRule type="expression" priority="344" dxfId="2" stopIfTrue="1">
      <formula>$X$5=1</formula>
    </cfRule>
  </conditionalFormatting>
  <conditionalFormatting sqref="O5 V5 O41 V41 O50 V50 V14 V23 V32 O14 O23 O32">
    <cfRule type="expression" priority="343" dxfId="2" stopIfTrue="1">
      <formula>$X$5=2</formula>
    </cfRule>
  </conditionalFormatting>
  <conditionalFormatting sqref="P5 W5 P41 W41 P50 W50 W14 W23 W32 P14 P23 P32">
    <cfRule type="expression" priority="342" dxfId="2" stopIfTrue="1">
      <formula>$X$5=3</formula>
    </cfRule>
  </conditionalFormatting>
  <conditionalFormatting sqref="N6 U6 N42 U42 N51 U51 U15 U24 U33 N15 N24 N33">
    <cfRule type="expression" priority="341" dxfId="2" stopIfTrue="1">
      <formula>$X$6=1</formula>
    </cfRule>
  </conditionalFormatting>
  <conditionalFormatting sqref="O6 V6 O42 V42 O51 V51 V15 V24 V33 O15 O24 O33">
    <cfRule type="expression" priority="340" dxfId="2" stopIfTrue="1">
      <formula>$X$6=2</formula>
    </cfRule>
  </conditionalFormatting>
  <conditionalFormatting sqref="P6 W6 P42 W42 P51 W51 W15 W24 W33 P15 P24 P33">
    <cfRule type="expression" priority="339" dxfId="2" stopIfTrue="1">
      <formula>$X$6=3</formula>
    </cfRule>
  </conditionalFormatting>
  <conditionalFormatting sqref="N7 U7 N43 U43 N52 U52 U16 U25 U34 N16 N25 N34">
    <cfRule type="expression" priority="338" dxfId="2" stopIfTrue="1">
      <formula>$X$7=1</formula>
    </cfRule>
  </conditionalFormatting>
  <conditionalFormatting sqref="O7 V7 O43 V43 O52 V52 V16 V25 V34 O16 O25 O34">
    <cfRule type="expression" priority="337" dxfId="2" stopIfTrue="1">
      <formula>$X$7=2</formula>
    </cfRule>
  </conditionalFormatting>
  <conditionalFormatting sqref="P7 W7 P43 W43 P52 W52 W16 W25 W34 P16 P25 P34">
    <cfRule type="expression" priority="336" dxfId="2" stopIfTrue="1">
      <formula>$X$7=3</formula>
    </cfRule>
  </conditionalFormatting>
  <conditionalFormatting sqref="N9 U9 N45 U45 N54 U54 U18 U27 U36 N18 N27 N36">
    <cfRule type="expression" priority="335" dxfId="2" stopIfTrue="1">
      <formula>$X$9=1</formula>
    </cfRule>
  </conditionalFormatting>
  <conditionalFormatting sqref="O9 V9 O45 V45 O54 V54 V18 V27 V36 O18 O27 O36">
    <cfRule type="expression" priority="334" dxfId="2" stopIfTrue="1">
      <formula>$X$9=2</formula>
    </cfRule>
  </conditionalFormatting>
  <conditionalFormatting sqref="P9 W9 P45 W45 P54 W54 W18 W27 W36 P18 P27 P36">
    <cfRule type="expression" priority="333" dxfId="2" stopIfTrue="1">
      <formula>$X$9=3</formula>
    </cfRule>
  </conditionalFormatting>
  <conditionalFormatting sqref="N10 U10 N46 U46 N55 U55 U19 U28 U37 N19 N28 N37">
    <cfRule type="expression" priority="332" dxfId="2" stopIfTrue="1">
      <formula>$X$10=1</formula>
    </cfRule>
  </conditionalFormatting>
  <conditionalFormatting sqref="O10 V10 O46 V46 O55 V55 V19 V28 V37 O19 O28 O37">
    <cfRule type="expression" priority="331" dxfId="2" stopIfTrue="1">
      <formula>$X$10=2</formula>
    </cfRule>
  </conditionalFormatting>
  <conditionalFormatting sqref="P10 W10 P46 W46 P55 W55 W19 W28 W37 P19 P28 P37">
    <cfRule type="expression" priority="330" dxfId="2" stopIfTrue="1">
      <formula>$X$10=3</formula>
    </cfRule>
  </conditionalFormatting>
  <conditionalFormatting sqref="N11 U11 N47 U47 N56 U56 U20 U29 U38 N20 N29 N38">
    <cfRule type="expression" priority="329" dxfId="2" stopIfTrue="1">
      <formula>$X$11=1</formula>
    </cfRule>
  </conditionalFormatting>
  <conditionalFormatting sqref="O11 V11 O47 V47 O56 V56 V20 V29 V38 O20 O29 O38">
    <cfRule type="expression" priority="328" dxfId="2" stopIfTrue="1">
      <formula>$X$11=2</formula>
    </cfRule>
  </conditionalFormatting>
  <conditionalFormatting sqref="P11 W11 P47 W47 P56 W56 W20 W29 W38 P20 P29 P38">
    <cfRule type="expression" priority="327" dxfId="2" stopIfTrue="1">
      <formula>$X$11=3</formula>
    </cfRule>
  </conditionalFormatting>
  <conditionalFormatting sqref="AX4">
    <cfRule type="cellIs" priority="325" dxfId="1" operator="lessThan" stopIfTrue="1">
      <formula>0</formula>
    </cfRule>
    <cfRule type="cellIs" priority="326" dxfId="0" operator="greaterThan" stopIfTrue="1">
      <formula>0</formula>
    </cfRule>
  </conditionalFormatting>
  <conditionalFormatting sqref="BB4">
    <cfRule type="cellIs" priority="323" dxfId="1" operator="lessThan" stopIfTrue="1">
      <formula>0</formula>
    </cfRule>
    <cfRule type="cellIs" priority="324" dxfId="0" operator="greaterThan" stopIfTrue="1">
      <formula>0</formula>
    </cfRule>
  </conditionalFormatting>
  <conditionalFormatting sqref="AY4">
    <cfRule type="cellIs" priority="321" dxfId="1" operator="lessThan" stopIfTrue="1">
      <formula>0</formula>
    </cfRule>
    <cfRule type="cellIs" priority="322" dxfId="0" operator="greaterThan" stopIfTrue="1">
      <formula>0</formula>
    </cfRule>
  </conditionalFormatting>
  <conditionalFormatting sqref="AX5">
    <cfRule type="cellIs" priority="319" dxfId="1" operator="lessThan" stopIfTrue="1">
      <formula>0</formula>
    </cfRule>
    <cfRule type="cellIs" priority="320" dxfId="0" operator="greaterThan" stopIfTrue="1">
      <formula>0</formula>
    </cfRule>
  </conditionalFormatting>
  <conditionalFormatting sqref="AY5">
    <cfRule type="cellIs" priority="317" dxfId="1" operator="lessThan" stopIfTrue="1">
      <formula>0</formula>
    </cfRule>
    <cfRule type="cellIs" priority="318" dxfId="0" operator="greaterThan" stopIfTrue="1">
      <formula>0</formula>
    </cfRule>
  </conditionalFormatting>
  <conditionalFormatting sqref="AZ5">
    <cfRule type="cellIs" priority="315" dxfId="1" operator="lessThan" stopIfTrue="1">
      <formula>0</formula>
    </cfRule>
    <cfRule type="cellIs" priority="316" dxfId="0" operator="greaterThan" stopIfTrue="1">
      <formula>0</formula>
    </cfRule>
  </conditionalFormatting>
  <conditionalFormatting sqref="AZ4">
    <cfRule type="cellIs" priority="313" dxfId="1" operator="lessThan" stopIfTrue="1">
      <formula>0</formula>
    </cfRule>
    <cfRule type="cellIs" priority="314" dxfId="0" operator="greaterThan" stopIfTrue="1">
      <formula>0</formula>
    </cfRule>
  </conditionalFormatting>
  <conditionalFormatting sqref="AX6">
    <cfRule type="cellIs" priority="311" dxfId="1" operator="lessThan" stopIfTrue="1">
      <formula>0</formula>
    </cfRule>
    <cfRule type="cellIs" priority="312" dxfId="0" operator="greaterThan" stopIfTrue="1">
      <formula>0</formula>
    </cfRule>
  </conditionalFormatting>
  <conditionalFormatting sqref="AY6">
    <cfRule type="cellIs" priority="309" dxfId="1" operator="lessThan" stopIfTrue="1">
      <formula>0</formula>
    </cfRule>
    <cfRule type="cellIs" priority="310" dxfId="0" operator="greaterThan" stopIfTrue="1">
      <formula>0</formula>
    </cfRule>
  </conditionalFormatting>
  <conditionalFormatting sqref="AZ6">
    <cfRule type="cellIs" priority="307" dxfId="1" operator="lessThan" stopIfTrue="1">
      <formula>0</formula>
    </cfRule>
    <cfRule type="cellIs" priority="308" dxfId="0" operator="greaterThan" stopIfTrue="1">
      <formula>0</formula>
    </cfRule>
  </conditionalFormatting>
  <conditionalFormatting sqref="AZ7">
    <cfRule type="cellIs" priority="305" dxfId="1" operator="lessThan" stopIfTrue="1">
      <formula>0</formula>
    </cfRule>
    <cfRule type="cellIs" priority="306" dxfId="0" operator="greaterThan" stopIfTrue="1">
      <formula>0</formula>
    </cfRule>
  </conditionalFormatting>
  <conditionalFormatting sqref="AZ8">
    <cfRule type="cellIs" priority="303" dxfId="1" operator="lessThan" stopIfTrue="1">
      <formula>0</formula>
    </cfRule>
    <cfRule type="cellIs" priority="304" dxfId="0" operator="greaterThan" stopIfTrue="1">
      <formula>0</formula>
    </cfRule>
  </conditionalFormatting>
  <conditionalFormatting sqref="AZ9">
    <cfRule type="cellIs" priority="301" dxfId="1" operator="lessThan" stopIfTrue="1">
      <formula>0</formula>
    </cfRule>
    <cfRule type="cellIs" priority="302" dxfId="0" operator="greaterThan" stopIfTrue="1">
      <formula>0</formula>
    </cfRule>
  </conditionalFormatting>
  <conditionalFormatting sqref="AX8">
    <cfRule type="cellIs" priority="299" dxfId="1" operator="lessThan" stopIfTrue="1">
      <formula>0</formula>
    </cfRule>
    <cfRule type="cellIs" priority="300" dxfId="0" operator="greaterThan" stopIfTrue="1">
      <formula>0</formula>
    </cfRule>
  </conditionalFormatting>
  <conditionalFormatting sqref="AY8">
    <cfRule type="cellIs" priority="297" dxfId="1" operator="lessThan" stopIfTrue="1">
      <formula>0</formula>
    </cfRule>
    <cfRule type="cellIs" priority="298" dxfId="0" operator="greaterThan" stopIfTrue="1">
      <formula>0</formula>
    </cfRule>
  </conditionalFormatting>
  <conditionalFormatting sqref="AY9">
    <cfRule type="cellIs" priority="295" dxfId="1" operator="lessThan" stopIfTrue="1">
      <formula>0</formula>
    </cfRule>
    <cfRule type="cellIs" priority="296" dxfId="0" operator="greaterThan" stopIfTrue="1">
      <formula>0</formula>
    </cfRule>
  </conditionalFormatting>
  <conditionalFormatting sqref="AX9">
    <cfRule type="cellIs" priority="293" dxfId="1" operator="lessThan" stopIfTrue="1">
      <formula>0</formula>
    </cfRule>
    <cfRule type="cellIs" priority="294" dxfId="0" operator="greaterThan" stopIfTrue="1">
      <formula>0</formula>
    </cfRule>
  </conditionalFormatting>
  <conditionalFormatting sqref="AX7">
    <cfRule type="cellIs" priority="291" dxfId="1" operator="lessThan" stopIfTrue="1">
      <formula>0</formula>
    </cfRule>
    <cfRule type="cellIs" priority="292" dxfId="0" operator="greaterThan" stopIfTrue="1">
      <formula>0</formula>
    </cfRule>
  </conditionalFormatting>
  <conditionalFormatting sqref="AY7">
    <cfRule type="cellIs" priority="289" dxfId="1" operator="lessThan" stopIfTrue="1">
      <formula>0</formula>
    </cfRule>
    <cfRule type="cellIs" priority="290" dxfId="0" operator="greaterThan" stopIfTrue="1">
      <formula>0</formula>
    </cfRule>
  </conditionalFormatting>
  <conditionalFormatting sqref="BC4">
    <cfRule type="cellIs" priority="287" dxfId="1" operator="lessThan" stopIfTrue="1">
      <formula>0</formula>
    </cfRule>
    <cfRule type="cellIs" priority="288" dxfId="0" operator="greaterThan" stopIfTrue="1">
      <formula>0</formula>
    </cfRule>
  </conditionalFormatting>
  <conditionalFormatting sqref="BD4">
    <cfRule type="cellIs" priority="285" dxfId="1" operator="lessThan" stopIfTrue="1">
      <formula>0</formula>
    </cfRule>
    <cfRule type="cellIs" priority="286" dxfId="0" operator="greaterThan" stopIfTrue="1">
      <formula>0</formula>
    </cfRule>
  </conditionalFormatting>
  <conditionalFormatting sqref="BB5">
    <cfRule type="cellIs" priority="283" dxfId="1" operator="lessThan" stopIfTrue="1">
      <formula>0</formula>
    </cfRule>
    <cfRule type="cellIs" priority="284" dxfId="0" operator="greaterThan" stopIfTrue="1">
      <formula>0</formula>
    </cfRule>
  </conditionalFormatting>
  <conditionalFormatting sqref="BC5">
    <cfRule type="cellIs" priority="281" dxfId="1" operator="lessThan" stopIfTrue="1">
      <formula>0</formula>
    </cfRule>
    <cfRule type="cellIs" priority="282" dxfId="0" operator="greaterThan" stopIfTrue="1">
      <formula>0</formula>
    </cfRule>
  </conditionalFormatting>
  <conditionalFormatting sqref="BD5">
    <cfRule type="cellIs" priority="279" dxfId="1" operator="lessThan" stopIfTrue="1">
      <formula>0</formula>
    </cfRule>
    <cfRule type="cellIs" priority="280" dxfId="0" operator="greaterThan" stopIfTrue="1">
      <formula>0</formula>
    </cfRule>
  </conditionalFormatting>
  <conditionalFormatting sqref="BB6">
    <cfRule type="cellIs" priority="277" dxfId="1" operator="lessThan" stopIfTrue="1">
      <formula>0</formula>
    </cfRule>
    <cfRule type="cellIs" priority="278" dxfId="0" operator="greaterThan" stopIfTrue="1">
      <formula>0</formula>
    </cfRule>
  </conditionalFormatting>
  <conditionalFormatting sqref="BC6">
    <cfRule type="cellIs" priority="275" dxfId="1" operator="lessThan" stopIfTrue="1">
      <formula>0</formula>
    </cfRule>
    <cfRule type="cellIs" priority="276" dxfId="0" operator="greaterThan" stopIfTrue="1">
      <formula>0</formula>
    </cfRule>
  </conditionalFormatting>
  <conditionalFormatting sqref="BD6">
    <cfRule type="cellIs" priority="273" dxfId="1" operator="lessThan" stopIfTrue="1">
      <formula>0</formula>
    </cfRule>
    <cfRule type="cellIs" priority="274" dxfId="0" operator="greaterThan" stopIfTrue="1">
      <formula>0</formula>
    </cfRule>
  </conditionalFormatting>
  <conditionalFormatting sqref="BB7">
    <cfRule type="cellIs" priority="271" dxfId="1" operator="lessThan" stopIfTrue="1">
      <formula>0</formula>
    </cfRule>
    <cfRule type="cellIs" priority="272" dxfId="0" operator="greaterThan" stopIfTrue="1">
      <formula>0</formula>
    </cfRule>
  </conditionalFormatting>
  <conditionalFormatting sqref="BC7">
    <cfRule type="cellIs" priority="269" dxfId="1" operator="lessThan" stopIfTrue="1">
      <formula>0</formula>
    </cfRule>
    <cfRule type="cellIs" priority="270" dxfId="0" operator="greaterThan" stopIfTrue="1">
      <formula>0</formula>
    </cfRule>
  </conditionalFormatting>
  <conditionalFormatting sqref="BD7">
    <cfRule type="cellIs" priority="267" dxfId="1" operator="lessThan" stopIfTrue="1">
      <formula>0</formula>
    </cfRule>
    <cfRule type="cellIs" priority="268" dxfId="0" operator="greaterThan" stopIfTrue="1">
      <formula>0</formula>
    </cfRule>
  </conditionalFormatting>
  <conditionalFormatting sqref="BB8">
    <cfRule type="cellIs" priority="265" dxfId="1" operator="lessThan" stopIfTrue="1">
      <formula>0</formula>
    </cfRule>
    <cfRule type="cellIs" priority="266" dxfId="0" operator="greaterThan" stopIfTrue="1">
      <formula>0</formula>
    </cfRule>
  </conditionalFormatting>
  <conditionalFormatting sqref="BC8">
    <cfRule type="cellIs" priority="263" dxfId="1" operator="lessThan" stopIfTrue="1">
      <formula>0</formula>
    </cfRule>
    <cfRule type="cellIs" priority="264" dxfId="0" operator="greaterThan" stopIfTrue="1">
      <formula>0</formula>
    </cfRule>
  </conditionalFormatting>
  <conditionalFormatting sqref="BD8">
    <cfRule type="cellIs" priority="261" dxfId="1" operator="lessThan" stopIfTrue="1">
      <formula>0</formula>
    </cfRule>
    <cfRule type="cellIs" priority="262" dxfId="0" operator="greaterThan" stopIfTrue="1">
      <formula>0</formula>
    </cfRule>
  </conditionalFormatting>
  <conditionalFormatting sqref="BB9">
    <cfRule type="cellIs" priority="259" dxfId="1" operator="lessThan" stopIfTrue="1">
      <formula>0</formula>
    </cfRule>
    <cfRule type="cellIs" priority="260" dxfId="0" operator="greaterThan" stopIfTrue="1">
      <formula>0</formula>
    </cfRule>
  </conditionalFormatting>
  <conditionalFormatting sqref="BC9">
    <cfRule type="cellIs" priority="257" dxfId="1" operator="lessThan" stopIfTrue="1">
      <formula>0</formula>
    </cfRule>
    <cfRule type="cellIs" priority="258" dxfId="0" operator="greaterThan" stopIfTrue="1">
      <formula>0</formula>
    </cfRule>
  </conditionalFormatting>
  <conditionalFormatting sqref="BD9">
    <cfRule type="cellIs" priority="255" dxfId="1" operator="lessThan" stopIfTrue="1">
      <formula>0</formula>
    </cfRule>
    <cfRule type="cellIs" priority="256" dxfId="0" operator="greaterThan" stopIfTrue="1">
      <formula>0</formula>
    </cfRule>
  </conditionalFormatting>
  <conditionalFormatting sqref="N5 U5">
    <cfRule type="expression" priority="254" dxfId="2" stopIfTrue="1">
      <formula>$X$5=1</formula>
    </cfRule>
  </conditionalFormatting>
  <conditionalFormatting sqref="O5 V5">
    <cfRule type="expression" priority="253" dxfId="2" stopIfTrue="1">
      <formula>$X$5=2</formula>
    </cfRule>
  </conditionalFormatting>
  <conditionalFormatting sqref="P5 W5">
    <cfRule type="expression" priority="252" dxfId="2" stopIfTrue="1">
      <formula>$X$5=3</formula>
    </cfRule>
  </conditionalFormatting>
  <conditionalFormatting sqref="N6 U6">
    <cfRule type="expression" priority="251" dxfId="2" stopIfTrue="1">
      <formula>$X$6=1</formula>
    </cfRule>
  </conditionalFormatting>
  <conditionalFormatting sqref="O6 V6">
    <cfRule type="expression" priority="250" dxfId="2" stopIfTrue="1">
      <formula>$X$6=2</formula>
    </cfRule>
  </conditionalFormatting>
  <conditionalFormatting sqref="P6 W6">
    <cfRule type="expression" priority="249" dxfId="2" stopIfTrue="1">
      <formula>$X$6=3</formula>
    </cfRule>
  </conditionalFormatting>
  <conditionalFormatting sqref="N7 U7">
    <cfRule type="expression" priority="248" dxfId="2" stopIfTrue="1">
      <formula>$X$7=1</formula>
    </cfRule>
  </conditionalFormatting>
  <conditionalFormatting sqref="O7 V7">
    <cfRule type="expression" priority="247" dxfId="2" stopIfTrue="1">
      <formula>$X$7=2</formula>
    </cfRule>
  </conditionalFormatting>
  <conditionalFormatting sqref="P7 W7">
    <cfRule type="expression" priority="246" dxfId="2" stopIfTrue="1">
      <formula>$X$7=3</formula>
    </cfRule>
  </conditionalFormatting>
  <conditionalFormatting sqref="N9 U9">
    <cfRule type="expression" priority="245" dxfId="2" stopIfTrue="1">
      <formula>$X$9=1</formula>
    </cfRule>
  </conditionalFormatting>
  <conditionalFormatting sqref="O9 V9">
    <cfRule type="expression" priority="244" dxfId="2" stopIfTrue="1">
      <formula>$X$9=2</formula>
    </cfRule>
  </conditionalFormatting>
  <conditionalFormatting sqref="P9 W9">
    <cfRule type="expression" priority="243" dxfId="2" stopIfTrue="1">
      <formula>$X$9=3</formula>
    </cfRule>
  </conditionalFormatting>
  <conditionalFormatting sqref="N10 U10">
    <cfRule type="expression" priority="242" dxfId="2" stopIfTrue="1">
      <formula>$X$10=1</formula>
    </cfRule>
  </conditionalFormatting>
  <conditionalFormatting sqref="O10 V10">
    <cfRule type="expression" priority="241" dxfId="2" stopIfTrue="1">
      <formula>$X$10=2</formula>
    </cfRule>
  </conditionalFormatting>
  <conditionalFormatting sqref="P10 W10">
    <cfRule type="expression" priority="240" dxfId="2" stopIfTrue="1">
      <formula>$X$10=3</formula>
    </cfRule>
  </conditionalFormatting>
  <conditionalFormatting sqref="N11 U11">
    <cfRule type="expression" priority="239" dxfId="2" stopIfTrue="1">
      <formula>$X$11=1</formula>
    </cfRule>
  </conditionalFormatting>
  <conditionalFormatting sqref="O11 V11">
    <cfRule type="expression" priority="238" dxfId="2" stopIfTrue="1">
      <formula>$X$11=2</formula>
    </cfRule>
  </conditionalFormatting>
  <conditionalFormatting sqref="P11 W11">
    <cfRule type="expression" priority="237" dxfId="2" stopIfTrue="1">
      <formula>$X$11=3</formula>
    </cfRule>
  </conditionalFormatting>
  <conditionalFormatting sqref="N14 U14">
    <cfRule type="expression" priority="236" dxfId="2" stopIfTrue="1">
      <formula>$X$5=1</formula>
    </cfRule>
  </conditionalFormatting>
  <conditionalFormatting sqref="O14 V14">
    <cfRule type="expression" priority="235" dxfId="2" stopIfTrue="1">
      <formula>$X$5=2</formula>
    </cfRule>
  </conditionalFormatting>
  <conditionalFormatting sqref="P14 W14">
    <cfRule type="expression" priority="234" dxfId="2" stopIfTrue="1">
      <formula>$X$5=3</formula>
    </cfRule>
  </conditionalFormatting>
  <conditionalFormatting sqref="N15 U15">
    <cfRule type="expression" priority="233" dxfId="2" stopIfTrue="1">
      <formula>$X$6=1</formula>
    </cfRule>
  </conditionalFormatting>
  <conditionalFormatting sqref="O15 V15">
    <cfRule type="expression" priority="232" dxfId="2" stopIfTrue="1">
      <formula>$X$6=2</formula>
    </cfRule>
  </conditionalFormatting>
  <conditionalFormatting sqref="P15 W15">
    <cfRule type="expression" priority="231" dxfId="2" stopIfTrue="1">
      <formula>$X$6=3</formula>
    </cfRule>
  </conditionalFormatting>
  <conditionalFormatting sqref="N16 U16">
    <cfRule type="expression" priority="230" dxfId="2" stopIfTrue="1">
      <formula>$X$7=1</formula>
    </cfRule>
  </conditionalFormatting>
  <conditionalFormatting sqref="O16 V16">
    <cfRule type="expression" priority="229" dxfId="2" stopIfTrue="1">
      <formula>$X$7=2</formula>
    </cfRule>
  </conditionalFormatting>
  <conditionalFormatting sqref="P16 W16">
    <cfRule type="expression" priority="228" dxfId="2" stopIfTrue="1">
      <formula>$X$7=3</formula>
    </cfRule>
  </conditionalFormatting>
  <conditionalFormatting sqref="N18 U18">
    <cfRule type="expression" priority="227" dxfId="2" stopIfTrue="1">
      <formula>$X$9=1</formula>
    </cfRule>
  </conditionalFormatting>
  <conditionalFormatting sqref="O18 V18">
    <cfRule type="expression" priority="226" dxfId="2" stopIfTrue="1">
      <formula>$X$9=2</formula>
    </cfRule>
  </conditionalFormatting>
  <conditionalFormatting sqref="P18 W18">
    <cfRule type="expression" priority="225" dxfId="2" stopIfTrue="1">
      <formula>$X$9=3</formula>
    </cfRule>
  </conditionalFormatting>
  <conditionalFormatting sqref="N19 U19">
    <cfRule type="expression" priority="224" dxfId="2" stopIfTrue="1">
      <formula>$X$10=1</formula>
    </cfRule>
  </conditionalFormatting>
  <conditionalFormatting sqref="O19 V19">
    <cfRule type="expression" priority="223" dxfId="2" stopIfTrue="1">
      <formula>$X$10=2</formula>
    </cfRule>
  </conditionalFormatting>
  <conditionalFormatting sqref="P19 W19">
    <cfRule type="expression" priority="222" dxfId="2" stopIfTrue="1">
      <formula>$X$10=3</formula>
    </cfRule>
  </conditionalFormatting>
  <conditionalFormatting sqref="N20 U20">
    <cfRule type="expression" priority="221" dxfId="2" stopIfTrue="1">
      <formula>$X$11=1</formula>
    </cfRule>
  </conditionalFormatting>
  <conditionalFormatting sqref="O20 V20">
    <cfRule type="expression" priority="220" dxfId="2" stopIfTrue="1">
      <formula>$X$11=2</formula>
    </cfRule>
  </conditionalFormatting>
  <conditionalFormatting sqref="P20 W20">
    <cfRule type="expression" priority="219" dxfId="2" stopIfTrue="1">
      <formula>$X$11=3</formula>
    </cfRule>
  </conditionalFormatting>
  <conditionalFormatting sqref="N23 U23">
    <cfRule type="expression" priority="218" dxfId="2" stopIfTrue="1">
      <formula>$X$5=1</formula>
    </cfRule>
  </conditionalFormatting>
  <conditionalFormatting sqref="O23 V23">
    <cfRule type="expression" priority="217" dxfId="2" stopIfTrue="1">
      <formula>$X$5=2</formula>
    </cfRule>
  </conditionalFormatting>
  <conditionalFormatting sqref="P23 W23">
    <cfRule type="expression" priority="216" dxfId="2" stopIfTrue="1">
      <formula>$X$5=3</formula>
    </cfRule>
  </conditionalFormatting>
  <conditionalFormatting sqref="N24 U24">
    <cfRule type="expression" priority="215" dxfId="2" stopIfTrue="1">
      <formula>$X$6=1</formula>
    </cfRule>
  </conditionalFormatting>
  <conditionalFormatting sqref="O24 V24">
    <cfRule type="expression" priority="214" dxfId="2" stopIfTrue="1">
      <formula>$X$6=2</formula>
    </cfRule>
  </conditionalFormatting>
  <conditionalFormatting sqref="P24 W24">
    <cfRule type="expression" priority="213" dxfId="2" stopIfTrue="1">
      <formula>$X$6=3</formula>
    </cfRule>
  </conditionalFormatting>
  <conditionalFormatting sqref="N25 U25">
    <cfRule type="expression" priority="212" dxfId="2" stopIfTrue="1">
      <formula>$X$7=1</formula>
    </cfRule>
  </conditionalFormatting>
  <conditionalFormatting sqref="O25 V25">
    <cfRule type="expression" priority="211" dxfId="2" stopIfTrue="1">
      <formula>$X$7=2</formula>
    </cfRule>
  </conditionalFormatting>
  <conditionalFormatting sqref="P25 W25">
    <cfRule type="expression" priority="210" dxfId="2" stopIfTrue="1">
      <formula>$X$7=3</formula>
    </cfRule>
  </conditionalFormatting>
  <conditionalFormatting sqref="N27 U27">
    <cfRule type="expression" priority="209" dxfId="2" stopIfTrue="1">
      <formula>$X$9=1</formula>
    </cfRule>
  </conditionalFormatting>
  <conditionalFormatting sqref="O27 V27">
    <cfRule type="expression" priority="208" dxfId="2" stopIfTrue="1">
      <formula>$X$9=2</formula>
    </cfRule>
  </conditionalFormatting>
  <conditionalFormatting sqref="P27 W27">
    <cfRule type="expression" priority="207" dxfId="2" stopIfTrue="1">
      <formula>$X$9=3</formula>
    </cfRule>
  </conditionalFormatting>
  <conditionalFormatting sqref="N28 U28">
    <cfRule type="expression" priority="206" dxfId="2" stopIfTrue="1">
      <formula>$X$10=1</formula>
    </cfRule>
  </conditionalFormatting>
  <conditionalFormatting sqref="O28 V28">
    <cfRule type="expression" priority="205" dxfId="2" stopIfTrue="1">
      <formula>$X$10=2</formula>
    </cfRule>
  </conditionalFormatting>
  <conditionalFormatting sqref="P28 W28">
    <cfRule type="expression" priority="204" dxfId="2" stopIfTrue="1">
      <formula>$X$10=3</formula>
    </cfRule>
  </conditionalFormatting>
  <conditionalFormatting sqref="N29 U29">
    <cfRule type="expression" priority="203" dxfId="2" stopIfTrue="1">
      <formula>$X$11=1</formula>
    </cfRule>
  </conditionalFormatting>
  <conditionalFormatting sqref="O29 V29">
    <cfRule type="expression" priority="202" dxfId="2" stopIfTrue="1">
      <formula>$X$11=2</formula>
    </cfRule>
  </conditionalFormatting>
  <conditionalFormatting sqref="P29 W29">
    <cfRule type="expression" priority="201" dxfId="2" stopIfTrue="1">
      <formula>$X$11=3</formula>
    </cfRule>
  </conditionalFormatting>
  <conditionalFormatting sqref="N32 U32">
    <cfRule type="expression" priority="200" dxfId="2" stopIfTrue="1">
      <formula>$X$5=1</formula>
    </cfRule>
  </conditionalFormatting>
  <conditionalFormatting sqref="O32 V32">
    <cfRule type="expression" priority="199" dxfId="2" stopIfTrue="1">
      <formula>$X$5=2</formula>
    </cfRule>
  </conditionalFormatting>
  <conditionalFormatting sqref="P32 W32">
    <cfRule type="expression" priority="198" dxfId="2" stopIfTrue="1">
      <formula>$X$5=3</formula>
    </cfRule>
  </conditionalFormatting>
  <conditionalFormatting sqref="N33 U33">
    <cfRule type="expression" priority="197" dxfId="2" stopIfTrue="1">
      <formula>$X$6=1</formula>
    </cfRule>
  </conditionalFormatting>
  <conditionalFormatting sqref="O33 V33">
    <cfRule type="expression" priority="196" dxfId="2" stopIfTrue="1">
      <formula>$X$6=2</formula>
    </cfRule>
  </conditionalFormatting>
  <conditionalFormatting sqref="P33 W33">
    <cfRule type="expression" priority="195" dxfId="2" stopIfTrue="1">
      <formula>$X$6=3</formula>
    </cfRule>
  </conditionalFormatting>
  <conditionalFormatting sqref="N34 U34">
    <cfRule type="expression" priority="194" dxfId="2" stopIfTrue="1">
      <formula>$X$7=1</formula>
    </cfRule>
  </conditionalFormatting>
  <conditionalFormatting sqref="O34 V34">
    <cfRule type="expression" priority="193" dxfId="2" stopIfTrue="1">
      <formula>$X$7=2</formula>
    </cfRule>
  </conditionalFormatting>
  <conditionalFormatting sqref="P34 W34">
    <cfRule type="expression" priority="192" dxfId="2" stopIfTrue="1">
      <formula>$X$7=3</formula>
    </cfRule>
  </conditionalFormatting>
  <conditionalFormatting sqref="N36 U36">
    <cfRule type="expression" priority="191" dxfId="2" stopIfTrue="1">
      <formula>$X$9=1</formula>
    </cfRule>
  </conditionalFormatting>
  <conditionalFormatting sqref="O36 V36">
    <cfRule type="expression" priority="190" dxfId="2" stopIfTrue="1">
      <formula>$X$9=2</formula>
    </cfRule>
  </conditionalFormatting>
  <conditionalFormatting sqref="P36 W36">
    <cfRule type="expression" priority="189" dxfId="2" stopIfTrue="1">
      <formula>$X$9=3</formula>
    </cfRule>
  </conditionalFormatting>
  <conditionalFormatting sqref="N37 U37">
    <cfRule type="expression" priority="188" dxfId="2" stopIfTrue="1">
      <formula>$X$10=1</formula>
    </cfRule>
  </conditionalFormatting>
  <conditionalFormatting sqref="O37 V37">
    <cfRule type="expression" priority="187" dxfId="2" stopIfTrue="1">
      <formula>$X$10=2</formula>
    </cfRule>
  </conditionalFormatting>
  <conditionalFormatting sqref="P37 W37">
    <cfRule type="expression" priority="186" dxfId="2" stopIfTrue="1">
      <formula>$X$10=3</formula>
    </cfRule>
  </conditionalFormatting>
  <conditionalFormatting sqref="N38 U38">
    <cfRule type="expression" priority="185" dxfId="2" stopIfTrue="1">
      <formula>$X$11=1</formula>
    </cfRule>
  </conditionalFormatting>
  <conditionalFormatting sqref="O38 V38">
    <cfRule type="expression" priority="184" dxfId="2" stopIfTrue="1">
      <formula>$X$11=2</formula>
    </cfRule>
  </conditionalFormatting>
  <conditionalFormatting sqref="P38 W38">
    <cfRule type="expression" priority="183" dxfId="2" stopIfTrue="1">
      <formula>$X$11=3</formula>
    </cfRule>
  </conditionalFormatting>
  <conditionalFormatting sqref="N41 U41">
    <cfRule type="expression" priority="182" dxfId="2" stopIfTrue="1">
      <formula>$X$5=1</formula>
    </cfRule>
  </conditionalFormatting>
  <conditionalFormatting sqref="O41 V41">
    <cfRule type="expression" priority="181" dxfId="2" stopIfTrue="1">
      <formula>$X$5=2</formula>
    </cfRule>
  </conditionalFormatting>
  <conditionalFormatting sqref="P41 W41">
    <cfRule type="expression" priority="180" dxfId="2" stopIfTrue="1">
      <formula>$X$5=3</formula>
    </cfRule>
  </conditionalFormatting>
  <conditionalFormatting sqref="N42 U42">
    <cfRule type="expression" priority="179" dxfId="2" stopIfTrue="1">
      <formula>$X$6=1</formula>
    </cfRule>
  </conditionalFormatting>
  <conditionalFormatting sqref="O42 V42">
    <cfRule type="expression" priority="178" dxfId="2" stopIfTrue="1">
      <formula>$X$6=2</formula>
    </cfRule>
  </conditionalFormatting>
  <conditionalFormatting sqref="P42 W42">
    <cfRule type="expression" priority="177" dxfId="2" stopIfTrue="1">
      <formula>$X$6=3</formula>
    </cfRule>
  </conditionalFormatting>
  <conditionalFormatting sqref="N43 U43">
    <cfRule type="expression" priority="176" dxfId="2" stopIfTrue="1">
      <formula>$X$7=1</formula>
    </cfRule>
  </conditionalFormatting>
  <conditionalFormatting sqref="O43 V43">
    <cfRule type="expression" priority="175" dxfId="2" stopIfTrue="1">
      <formula>$X$7=2</formula>
    </cfRule>
  </conditionalFormatting>
  <conditionalFormatting sqref="P43 W43">
    <cfRule type="expression" priority="174" dxfId="2" stopIfTrue="1">
      <formula>$X$7=3</formula>
    </cfRule>
  </conditionalFormatting>
  <conditionalFormatting sqref="N45 U45">
    <cfRule type="expression" priority="173" dxfId="2" stopIfTrue="1">
      <formula>$X$9=1</formula>
    </cfRule>
  </conditionalFormatting>
  <conditionalFormatting sqref="O45 V45">
    <cfRule type="expression" priority="172" dxfId="2" stopIfTrue="1">
      <formula>$X$9=2</formula>
    </cfRule>
  </conditionalFormatting>
  <conditionalFormatting sqref="P45 W45">
    <cfRule type="expression" priority="171" dxfId="2" stopIfTrue="1">
      <formula>$X$9=3</formula>
    </cfRule>
  </conditionalFormatting>
  <conditionalFormatting sqref="N46 U46">
    <cfRule type="expression" priority="170" dxfId="2" stopIfTrue="1">
      <formula>$X$10=1</formula>
    </cfRule>
  </conditionalFormatting>
  <conditionalFormatting sqref="O46 V46">
    <cfRule type="expression" priority="169" dxfId="2" stopIfTrue="1">
      <formula>$X$10=2</formula>
    </cfRule>
  </conditionalFormatting>
  <conditionalFormatting sqref="P46 W46">
    <cfRule type="expression" priority="168" dxfId="2" stopIfTrue="1">
      <formula>$X$10=3</formula>
    </cfRule>
  </conditionalFormatting>
  <conditionalFormatting sqref="N47 U47">
    <cfRule type="expression" priority="167" dxfId="2" stopIfTrue="1">
      <formula>$X$11=1</formula>
    </cfRule>
  </conditionalFormatting>
  <conditionalFormatting sqref="O47 V47">
    <cfRule type="expression" priority="166" dxfId="2" stopIfTrue="1">
      <formula>$X$11=2</formula>
    </cfRule>
  </conditionalFormatting>
  <conditionalFormatting sqref="P47 W47">
    <cfRule type="expression" priority="165" dxfId="2" stopIfTrue="1">
      <formula>$X$11=3</formula>
    </cfRule>
  </conditionalFormatting>
  <conditionalFormatting sqref="N50 U50">
    <cfRule type="expression" priority="164" dxfId="2" stopIfTrue="1">
      <formula>$X$5=1</formula>
    </cfRule>
  </conditionalFormatting>
  <conditionalFormatting sqref="O50 V50">
    <cfRule type="expression" priority="163" dxfId="2" stopIfTrue="1">
      <formula>$X$5=2</formula>
    </cfRule>
  </conditionalFormatting>
  <conditionalFormatting sqref="P50 W50">
    <cfRule type="expression" priority="162" dxfId="2" stopIfTrue="1">
      <formula>$X$5=3</formula>
    </cfRule>
  </conditionalFormatting>
  <conditionalFormatting sqref="N51 U51">
    <cfRule type="expression" priority="161" dxfId="2" stopIfTrue="1">
      <formula>$X$6=1</formula>
    </cfRule>
  </conditionalFormatting>
  <conditionalFormatting sqref="O51 V51">
    <cfRule type="expression" priority="160" dxfId="2" stopIfTrue="1">
      <formula>$X$6=2</formula>
    </cfRule>
  </conditionalFormatting>
  <conditionalFormatting sqref="P51 W51">
    <cfRule type="expression" priority="159" dxfId="2" stopIfTrue="1">
      <formula>$X$6=3</formula>
    </cfRule>
  </conditionalFormatting>
  <conditionalFormatting sqref="N52 U52">
    <cfRule type="expression" priority="158" dxfId="2" stopIfTrue="1">
      <formula>$X$7=1</formula>
    </cfRule>
  </conditionalFormatting>
  <conditionalFormatting sqref="O52 V52">
    <cfRule type="expression" priority="157" dxfId="2" stopIfTrue="1">
      <formula>$X$7=2</formula>
    </cfRule>
  </conditionalFormatting>
  <conditionalFormatting sqref="P52 W52">
    <cfRule type="expression" priority="156" dxfId="2" stopIfTrue="1">
      <formula>$X$7=3</formula>
    </cfRule>
  </conditionalFormatting>
  <conditionalFormatting sqref="N54 U54">
    <cfRule type="expression" priority="155" dxfId="2" stopIfTrue="1">
      <formula>$X$9=1</formula>
    </cfRule>
  </conditionalFormatting>
  <conditionalFormatting sqref="O54 V54">
    <cfRule type="expression" priority="154" dxfId="2" stopIfTrue="1">
      <formula>$X$9=2</formula>
    </cfRule>
  </conditionalFormatting>
  <conditionalFormatting sqref="P54 W54">
    <cfRule type="expression" priority="153" dxfId="2" stopIfTrue="1">
      <formula>$X$9=3</formula>
    </cfRule>
  </conditionalFormatting>
  <conditionalFormatting sqref="N55 U55">
    <cfRule type="expression" priority="152" dxfId="2" stopIfTrue="1">
      <formula>$X$10=1</formula>
    </cfRule>
  </conditionalFormatting>
  <conditionalFormatting sqref="O55 V55">
    <cfRule type="expression" priority="151" dxfId="2" stopIfTrue="1">
      <formula>$X$10=2</formula>
    </cfRule>
  </conditionalFormatting>
  <conditionalFormatting sqref="P55 W55">
    <cfRule type="expression" priority="150" dxfId="2" stopIfTrue="1">
      <formula>$X$10=3</formula>
    </cfRule>
  </conditionalFormatting>
  <conditionalFormatting sqref="N56 U56">
    <cfRule type="expression" priority="149" dxfId="2" stopIfTrue="1">
      <formula>$X$11=1</formula>
    </cfRule>
  </conditionalFormatting>
  <conditionalFormatting sqref="O56 V56">
    <cfRule type="expression" priority="148" dxfId="2" stopIfTrue="1">
      <formula>$X$11=2</formula>
    </cfRule>
  </conditionalFormatting>
  <conditionalFormatting sqref="P56 W56">
    <cfRule type="expression" priority="147" dxfId="2" stopIfTrue="1">
      <formula>$X$11=3</formula>
    </cfRule>
  </conditionalFormatting>
  <conditionalFormatting sqref="U14 U23 U32">
    <cfRule type="expression" priority="146" dxfId="2" stopIfTrue="1">
      <formula>$X$5=1</formula>
    </cfRule>
  </conditionalFormatting>
  <conditionalFormatting sqref="V14 V23 V32">
    <cfRule type="expression" priority="145" dxfId="2" stopIfTrue="1">
      <formula>$X$5=2</formula>
    </cfRule>
  </conditionalFormatting>
  <conditionalFormatting sqref="W14 W23 W32">
    <cfRule type="expression" priority="144" dxfId="2" stopIfTrue="1">
      <formula>$X$5=3</formula>
    </cfRule>
  </conditionalFormatting>
  <conditionalFormatting sqref="U15 U24 U33">
    <cfRule type="expression" priority="143" dxfId="2" stopIfTrue="1">
      <formula>$X$6=1</formula>
    </cfRule>
  </conditionalFormatting>
  <conditionalFormatting sqref="V15 V24 V33">
    <cfRule type="expression" priority="142" dxfId="2" stopIfTrue="1">
      <formula>$X$6=2</formula>
    </cfRule>
  </conditionalFormatting>
  <conditionalFormatting sqref="W15 W24 W33">
    <cfRule type="expression" priority="141" dxfId="2" stopIfTrue="1">
      <formula>$X$6=3</formula>
    </cfRule>
  </conditionalFormatting>
  <conditionalFormatting sqref="U16 U25 U34">
    <cfRule type="expression" priority="140" dxfId="2" stopIfTrue="1">
      <formula>$X$7=1</formula>
    </cfRule>
  </conditionalFormatting>
  <conditionalFormatting sqref="V16 V25 V34">
    <cfRule type="expression" priority="139" dxfId="2" stopIfTrue="1">
      <formula>$X$7=2</formula>
    </cfRule>
  </conditionalFormatting>
  <conditionalFormatting sqref="W16 W25 W34">
    <cfRule type="expression" priority="138" dxfId="2" stopIfTrue="1">
      <formula>$X$7=3</formula>
    </cfRule>
  </conditionalFormatting>
  <conditionalFormatting sqref="U18 U27 U36">
    <cfRule type="expression" priority="137" dxfId="2" stopIfTrue="1">
      <formula>$X$9=1</formula>
    </cfRule>
  </conditionalFormatting>
  <conditionalFormatting sqref="V18 V27 V36">
    <cfRule type="expression" priority="136" dxfId="2" stopIfTrue="1">
      <formula>$X$9=2</formula>
    </cfRule>
  </conditionalFormatting>
  <conditionalFormatting sqref="W18 W27 W36">
    <cfRule type="expression" priority="135" dxfId="2" stopIfTrue="1">
      <formula>$X$9=3</formula>
    </cfRule>
  </conditionalFormatting>
  <conditionalFormatting sqref="U19 U28 U37">
    <cfRule type="expression" priority="134" dxfId="2" stopIfTrue="1">
      <formula>$X$10=1</formula>
    </cfRule>
  </conditionalFormatting>
  <conditionalFormatting sqref="V19 V28 V37">
    <cfRule type="expression" priority="133" dxfId="2" stopIfTrue="1">
      <formula>$X$10=2</formula>
    </cfRule>
  </conditionalFormatting>
  <conditionalFormatting sqref="W19 W28 W37">
    <cfRule type="expression" priority="132" dxfId="2" stopIfTrue="1">
      <formula>$X$10=3</formula>
    </cfRule>
  </conditionalFormatting>
  <conditionalFormatting sqref="U20 U29 U38">
    <cfRule type="expression" priority="131" dxfId="2" stopIfTrue="1">
      <formula>$X$11=1</formula>
    </cfRule>
  </conditionalFormatting>
  <conditionalFormatting sqref="V20 V29 V38">
    <cfRule type="expression" priority="130" dxfId="2" stopIfTrue="1">
      <formula>$X$11=2</formula>
    </cfRule>
  </conditionalFormatting>
  <conditionalFormatting sqref="W20 W29 W38">
    <cfRule type="expression" priority="129" dxfId="2" stopIfTrue="1">
      <formula>$X$11=3</formula>
    </cfRule>
  </conditionalFormatting>
  <conditionalFormatting sqref="N14 N23 N32">
    <cfRule type="expression" priority="128" dxfId="2" stopIfTrue="1">
      <formula>$X$5=1</formula>
    </cfRule>
  </conditionalFormatting>
  <conditionalFormatting sqref="O14 O23 O32">
    <cfRule type="expression" priority="127" dxfId="2" stopIfTrue="1">
      <formula>$X$5=2</formula>
    </cfRule>
  </conditionalFormatting>
  <conditionalFormatting sqref="P14 P23 P32">
    <cfRule type="expression" priority="126" dxfId="2" stopIfTrue="1">
      <formula>$X$5=3</formula>
    </cfRule>
  </conditionalFormatting>
  <conditionalFormatting sqref="N15 N24 N33">
    <cfRule type="expression" priority="125" dxfId="2" stopIfTrue="1">
      <formula>$X$6=1</formula>
    </cfRule>
  </conditionalFormatting>
  <conditionalFormatting sqref="O15 O24 O33">
    <cfRule type="expression" priority="124" dxfId="2" stopIfTrue="1">
      <formula>$X$6=2</formula>
    </cfRule>
  </conditionalFormatting>
  <conditionalFormatting sqref="P15 P24 P33">
    <cfRule type="expression" priority="123" dxfId="2" stopIfTrue="1">
      <formula>$X$6=3</formula>
    </cfRule>
  </conditionalFormatting>
  <conditionalFormatting sqref="N16 N25 N34">
    <cfRule type="expression" priority="122" dxfId="2" stopIfTrue="1">
      <formula>$X$7=1</formula>
    </cfRule>
  </conditionalFormatting>
  <conditionalFormatting sqref="O16 O25 O34">
    <cfRule type="expression" priority="121" dxfId="2" stopIfTrue="1">
      <formula>$X$7=2</formula>
    </cfRule>
  </conditionalFormatting>
  <conditionalFormatting sqref="P16 P25 P34">
    <cfRule type="expression" priority="120" dxfId="2" stopIfTrue="1">
      <formula>$X$7=3</formula>
    </cfRule>
  </conditionalFormatting>
  <conditionalFormatting sqref="N18 N27 N36">
    <cfRule type="expression" priority="119" dxfId="2" stopIfTrue="1">
      <formula>$X$9=1</formula>
    </cfRule>
  </conditionalFormatting>
  <conditionalFormatting sqref="O18 O27 O36">
    <cfRule type="expression" priority="118" dxfId="2" stopIfTrue="1">
      <formula>$X$9=2</formula>
    </cfRule>
  </conditionalFormatting>
  <conditionalFormatting sqref="P18 P27 P36">
    <cfRule type="expression" priority="117" dxfId="2" stopIfTrue="1">
      <formula>$X$9=3</formula>
    </cfRule>
  </conditionalFormatting>
  <conditionalFormatting sqref="N19 N28 N37">
    <cfRule type="expression" priority="116" dxfId="2" stopIfTrue="1">
      <formula>$X$10=1</formula>
    </cfRule>
  </conditionalFormatting>
  <conditionalFormatting sqref="O19 O28 O37">
    <cfRule type="expression" priority="115" dxfId="2" stopIfTrue="1">
      <formula>$X$10=2</formula>
    </cfRule>
  </conditionalFormatting>
  <conditionalFormatting sqref="P19 P28 P37">
    <cfRule type="expression" priority="114" dxfId="2" stopIfTrue="1">
      <formula>$X$10=3</formula>
    </cfRule>
  </conditionalFormatting>
  <conditionalFormatting sqref="N20 N29 N38">
    <cfRule type="expression" priority="113" dxfId="2" stopIfTrue="1">
      <formula>$X$11=1</formula>
    </cfRule>
  </conditionalFormatting>
  <conditionalFormatting sqref="O20 O29 O38">
    <cfRule type="expression" priority="112" dxfId="2" stopIfTrue="1">
      <formula>$X$11=2</formula>
    </cfRule>
  </conditionalFormatting>
  <conditionalFormatting sqref="P20 P29 P38">
    <cfRule type="expression" priority="111" dxfId="2" stopIfTrue="1">
      <formula>$X$11=3</formula>
    </cfRule>
  </conditionalFormatting>
  <conditionalFormatting sqref="N5 U5 N41 U41 N50 U50 U14 U23 U32 N14 N23 N32">
    <cfRule type="expression" priority="110" dxfId="2" stopIfTrue="1">
      <formula>$X$5=1</formula>
    </cfRule>
  </conditionalFormatting>
  <conditionalFormatting sqref="O5 V5 O41 V41 O50 V50 V14 V23 V32 O14 O23 O32">
    <cfRule type="expression" priority="109" dxfId="2" stopIfTrue="1">
      <formula>$X$5=2</formula>
    </cfRule>
  </conditionalFormatting>
  <conditionalFormatting sqref="P5 W5 P41 W41 P50 W50 W14 W23 W32 P14 P23 P32">
    <cfRule type="expression" priority="108" dxfId="2" stopIfTrue="1">
      <formula>$X$5=3</formula>
    </cfRule>
  </conditionalFormatting>
  <conditionalFormatting sqref="N6 U6 N42 U42 N51 U51 U15 U24 U33 N15 N24 N33">
    <cfRule type="expression" priority="107" dxfId="2" stopIfTrue="1">
      <formula>$X$6=1</formula>
    </cfRule>
  </conditionalFormatting>
  <conditionalFormatting sqref="O6 V6 O42 V42 O51 V51 V15 V24 V33 O15 O24 O33">
    <cfRule type="expression" priority="106" dxfId="2" stopIfTrue="1">
      <formula>$X$6=2</formula>
    </cfRule>
  </conditionalFormatting>
  <conditionalFormatting sqref="P6 W6 P42 W42 P51 W51 W15 W24 W33 P15 P24 P33">
    <cfRule type="expression" priority="105" dxfId="2" stopIfTrue="1">
      <formula>$X$6=3</formula>
    </cfRule>
  </conditionalFormatting>
  <conditionalFormatting sqref="N7 U7 N43 U43 N52 U52 U16 U25 U34 N16 N25 N34">
    <cfRule type="expression" priority="104" dxfId="2" stopIfTrue="1">
      <formula>$X$7=1</formula>
    </cfRule>
  </conditionalFormatting>
  <conditionalFormatting sqref="O7 V7 O43 V43 O52 V52 V16 V25 V34 O16 O25 O34">
    <cfRule type="expression" priority="103" dxfId="2" stopIfTrue="1">
      <formula>$X$7=2</formula>
    </cfRule>
  </conditionalFormatting>
  <conditionalFormatting sqref="P7 W7 P43 W43 P52 W52 W16 W25 W34 P16 P25 P34">
    <cfRule type="expression" priority="102" dxfId="2" stopIfTrue="1">
      <formula>$X$7=3</formula>
    </cfRule>
  </conditionalFormatting>
  <conditionalFormatting sqref="N9 U9 N45 U45 N54 U54 U18 U27 U36 N18 N27 N36">
    <cfRule type="expression" priority="101" dxfId="2" stopIfTrue="1">
      <formula>$X$9=1</formula>
    </cfRule>
  </conditionalFormatting>
  <conditionalFormatting sqref="O9 V9 O45 V45 O54 V54 V18 V27 V36 O18 O27 O36">
    <cfRule type="expression" priority="100" dxfId="2" stopIfTrue="1">
      <formula>$X$9=2</formula>
    </cfRule>
  </conditionalFormatting>
  <conditionalFormatting sqref="P9 W9 P45 W45 P54 W54 W18 W27 W36 P18 P27 P36">
    <cfRule type="expression" priority="99" dxfId="2" stopIfTrue="1">
      <formula>$X$9=3</formula>
    </cfRule>
  </conditionalFormatting>
  <conditionalFormatting sqref="N10 U10 N46 U46 N55 U55 U19 U28 U37 N19 N28 N37">
    <cfRule type="expression" priority="98" dxfId="2" stopIfTrue="1">
      <formula>$X$10=1</formula>
    </cfRule>
  </conditionalFormatting>
  <conditionalFormatting sqref="O10 V10 O46 V46 O55 V55 V19 V28 V37 O19 O28 O37">
    <cfRule type="expression" priority="97" dxfId="2" stopIfTrue="1">
      <formula>$X$10=2</formula>
    </cfRule>
  </conditionalFormatting>
  <conditionalFormatting sqref="P10 W10 P46 W46 P55 W55 W19 W28 W37 P19 P28 P37">
    <cfRule type="expression" priority="96" dxfId="2" stopIfTrue="1">
      <formula>$X$10=3</formula>
    </cfRule>
  </conditionalFormatting>
  <conditionalFormatting sqref="N11 U11 N47 U47 N56 U56 U20 U29 U38 N20 N29 N38">
    <cfRule type="expression" priority="95" dxfId="2" stopIfTrue="1">
      <formula>$X$11=1</formula>
    </cfRule>
  </conditionalFormatting>
  <conditionalFormatting sqref="O11 V11 O47 V47 O56 V56 V20 V29 V38 O20 O29 O38">
    <cfRule type="expression" priority="94" dxfId="2" stopIfTrue="1">
      <formula>$X$11=2</formula>
    </cfRule>
  </conditionalFormatting>
  <conditionalFormatting sqref="P11 W11 P47 W47 P56 W56 W20 W29 W38 P20 P29 P38">
    <cfRule type="expression" priority="93" dxfId="2" stopIfTrue="1">
      <formula>$X$11=3</formula>
    </cfRule>
  </conditionalFormatting>
  <conditionalFormatting sqref="AX4">
    <cfRule type="cellIs" priority="91" dxfId="1" operator="lessThan" stopIfTrue="1">
      <formula>0</formula>
    </cfRule>
    <cfRule type="cellIs" priority="92" dxfId="0" operator="greaterThan" stopIfTrue="1">
      <formula>0</formula>
    </cfRule>
  </conditionalFormatting>
  <conditionalFormatting sqref="BB4">
    <cfRule type="cellIs" priority="89" dxfId="1" operator="lessThan" stopIfTrue="1">
      <formula>0</formula>
    </cfRule>
    <cfRule type="cellIs" priority="90" dxfId="0" operator="greaterThan" stopIfTrue="1">
      <formula>0</formula>
    </cfRule>
  </conditionalFormatting>
  <conditionalFormatting sqref="AY4">
    <cfRule type="cellIs" priority="87" dxfId="1" operator="lessThan" stopIfTrue="1">
      <formula>0</formula>
    </cfRule>
    <cfRule type="cellIs" priority="88" dxfId="0" operator="greaterThan" stopIfTrue="1">
      <formula>0</formula>
    </cfRule>
  </conditionalFormatting>
  <conditionalFormatting sqref="AX5">
    <cfRule type="cellIs" priority="85" dxfId="1" operator="lessThan" stopIfTrue="1">
      <formula>0</formula>
    </cfRule>
    <cfRule type="cellIs" priority="86" dxfId="0" operator="greaterThan" stopIfTrue="1">
      <formula>0</formula>
    </cfRule>
  </conditionalFormatting>
  <conditionalFormatting sqref="AY5">
    <cfRule type="cellIs" priority="83" dxfId="1" operator="lessThan" stopIfTrue="1">
      <formula>0</formula>
    </cfRule>
    <cfRule type="cellIs" priority="84" dxfId="0" operator="greaterThan" stopIfTrue="1">
      <formula>0</formula>
    </cfRule>
  </conditionalFormatting>
  <conditionalFormatting sqref="AZ5">
    <cfRule type="cellIs" priority="81" dxfId="1" operator="lessThan" stopIfTrue="1">
      <formula>0</formula>
    </cfRule>
    <cfRule type="cellIs" priority="82" dxfId="0" operator="greaterThan" stopIfTrue="1">
      <formula>0</formula>
    </cfRule>
  </conditionalFormatting>
  <conditionalFormatting sqref="AZ4">
    <cfRule type="cellIs" priority="79" dxfId="1" operator="lessThan" stopIfTrue="1">
      <formula>0</formula>
    </cfRule>
    <cfRule type="cellIs" priority="80" dxfId="0" operator="greaterThan" stopIfTrue="1">
      <formula>0</formula>
    </cfRule>
  </conditionalFormatting>
  <conditionalFormatting sqref="AX6">
    <cfRule type="cellIs" priority="77" dxfId="1" operator="lessThan" stopIfTrue="1">
      <formula>0</formula>
    </cfRule>
    <cfRule type="cellIs" priority="78" dxfId="0" operator="greaterThan" stopIfTrue="1">
      <formula>0</formula>
    </cfRule>
  </conditionalFormatting>
  <conditionalFormatting sqref="AY6">
    <cfRule type="cellIs" priority="75" dxfId="1" operator="lessThan" stopIfTrue="1">
      <formula>0</formula>
    </cfRule>
    <cfRule type="cellIs" priority="76" dxfId="0" operator="greaterThan" stopIfTrue="1">
      <formula>0</formula>
    </cfRule>
  </conditionalFormatting>
  <conditionalFormatting sqref="AZ6">
    <cfRule type="cellIs" priority="73" dxfId="1" operator="lessThan" stopIfTrue="1">
      <formula>0</formula>
    </cfRule>
    <cfRule type="cellIs" priority="74" dxfId="0" operator="greaterThan" stopIfTrue="1">
      <formula>0</formula>
    </cfRule>
  </conditionalFormatting>
  <conditionalFormatting sqref="AZ7">
    <cfRule type="cellIs" priority="71" dxfId="1" operator="lessThan" stopIfTrue="1">
      <formula>0</formula>
    </cfRule>
    <cfRule type="cellIs" priority="72" dxfId="0" operator="greaterThan" stopIfTrue="1">
      <formula>0</formula>
    </cfRule>
  </conditionalFormatting>
  <conditionalFormatting sqref="AZ8">
    <cfRule type="cellIs" priority="69" dxfId="1" operator="lessThan" stopIfTrue="1">
      <formula>0</formula>
    </cfRule>
    <cfRule type="cellIs" priority="70" dxfId="0" operator="greaterThan" stopIfTrue="1">
      <formula>0</formula>
    </cfRule>
  </conditionalFormatting>
  <conditionalFormatting sqref="AZ9">
    <cfRule type="cellIs" priority="67" dxfId="1" operator="lessThan" stopIfTrue="1">
      <formula>0</formula>
    </cfRule>
    <cfRule type="cellIs" priority="68" dxfId="0" operator="greaterThan" stopIfTrue="1">
      <formula>0</formula>
    </cfRule>
  </conditionalFormatting>
  <conditionalFormatting sqref="AX8">
    <cfRule type="cellIs" priority="65" dxfId="1" operator="lessThan" stopIfTrue="1">
      <formula>0</formula>
    </cfRule>
    <cfRule type="cellIs" priority="66" dxfId="0" operator="greaterThan" stopIfTrue="1">
      <formula>0</formula>
    </cfRule>
  </conditionalFormatting>
  <conditionalFormatting sqref="AY8">
    <cfRule type="cellIs" priority="63" dxfId="1" operator="lessThan" stopIfTrue="1">
      <formula>0</formula>
    </cfRule>
    <cfRule type="cellIs" priority="64" dxfId="0" operator="greaterThan" stopIfTrue="1">
      <formula>0</formula>
    </cfRule>
  </conditionalFormatting>
  <conditionalFormatting sqref="AY9">
    <cfRule type="cellIs" priority="61" dxfId="1" operator="lessThan" stopIfTrue="1">
      <formula>0</formula>
    </cfRule>
    <cfRule type="cellIs" priority="62" dxfId="0" operator="greaterThan" stopIfTrue="1">
      <formula>0</formula>
    </cfRule>
  </conditionalFormatting>
  <conditionalFormatting sqref="AX9">
    <cfRule type="cellIs" priority="59" dxfId="1" operator="lessThan" stopIfTrue="1">
      <formula>0</formula>
    </cfRule>
    <cfRule type="cellIs" priority="60" dxfId="0" operator="greaterThan" stopIfTrue="1">
      <formula>0</formula>
    </cfRule>
  </conditionalFormatting>
  <conditionalFormatting sqref="AX7">
    <cfRule type="cellIs" priority="57" dxfId="1" operator="lessThan" stopIfTrue="1">
      <formula>0</formula>
    </cfRule>
    <cfRule type="cellIs" priority="58" dxfId="0" operator="greaterThan" stopIfTrue="1">
      <formula>0</formula>
    </cfRule>
  </conditionalFormatting>
  <conditionalFormatting sqref="AY7">
    <cfRule type="cellIs" priority="55" dxfId="1" operator="lessThan" stopIfTrue="1">
      <formula>0</formula>
    </cfRule>
    <cfRule type="cellIs" priority="56" dxfId="0" operator="greaterThan" stopIfTrue="1">
      <formula>0</formula>
    </cfRule>
  </conditionalFormatting>
  <conditionalFormatting sqref="BC4">
    <cfRule type="cellIs" priority="53" dxfId="1" operator="lessThan" stopIfTrue="1">
      <formula>0</formula>
    </cfRule>
    <cfRule type="cellIs" priority="54" dxfId="0" operator="greaterThan" stopIfTrue="1">
      <formula>0</formula>
    </cfRule>
  </conditionalFormatting>
  <conditionalFormatting sqref="BD4">
    <cfRule type="cellIs" priority="51" dxfId="1" operator="lessThan" stopIfTrue="1">
      <formula>0</formula>
    </cfRule>
    <cfRule type="cellIs" priority="52" dxfId="0" operator="greaterThan" stopIfTrue="1">
      <formula>0</formula>
    </cfRule>
  </conditionalFormatting>
  <conditionalFormatting sqref="BB5">
    <cfRule type="cellIs" priority="49" dxfId="1" operator="lessThan" stopIfTrue="1">
      <formula>0</formula>
    </cfRule>
    <cfRule type="cellIs" priority="50" dxfId="0" operator="greaterThan" stopIfTrue="1">
      <formula>0</formula>
    </cfRule>
  </conditionalFormatting>
  <conditionalFormatting sqref="BC5">
    <cfRule type="cellIs" priority="47" dxfId="1" operator="lessThan" stopIfTrue="1">
      <formula>0</formula>
    </cfRule>
    <cfRule type="cellIs" priority="48" dxfId="0" operator="greaterThan" stopIfTrue="1">
      <formula>0</formula>
    </cfRule>
  </conditionalFormatting>
  <conditionalFormatting sqref="BD5">
    <cfRule type="cellIs" priority="45" dxfId="1" operator="lessThan" stopIfTrue="1">
      <formula>0</formula>
    </cfRule>
    <cfRule type="cellIs" priority="46" dxfId="0" operator="greaterThan" stopIfTrue="1">
      <formula>0</formula>
    </cfRule>
  </conditionalFormatting>
  <conditionalFormatting sqref="BB6">
    <cfRule type="cellIs" priority="43" dxfId="1" operator="lessThan" stopIfTrue="1">
      <formula>0</formula>
    </cfRule>
    <cfRule type="cellIs" priority="44" dxfId="0" operator="greaterThan" stopIfTrue="1">
      <formula>0</formula>
    </cfRule>
  </conditionalFormatting>
  <conditionalFormatting sqref="BC6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BD6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BB7">
    <cfRule type="cellIs" priority="37" dxfId="1" operator="lessThan" stopIfTrue="1">
      <formula>0</formula>
    </cfRule>
    <cfRule type="cellIs" priority="38" dxfId="0" operator="greaterThan" stopIfTrue="1">
      <formula>0</formula>
    </cfRule>
  </conditionalFormatting>
  <conditionalFormatting sqref="BC7">
    <cfRule type="cellIs" priority="35" dxfId="1" operator="lessThan" stopIfTrue="1">
      <formula>0</formula>
    </cfRule>
    <cfRule type="cellIs" priority="36" dxfId="0" operator="greaterThan" stopIfTrue="1">
      <formula>0</formula>
    </cfRule>
  </conditionalFormatting>
  <conditionalFormatting sqref="BD7">
    <cfRule type="cellIs" priority="33" dxfId="1" operator="lessThan" stopIfTrue="1">
      <formula>0</formula>
    </cfRule>
    <cfRule type="cellIs" priority="34" dxfId="0" operator="greaterThan" stopIfTrue="1">
      <formula>0</formula>
    </cfRule>
  </conditionalFormatting>
  <conditionalFormatting sqref="BB8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BC8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BD8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BB9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BC9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BD9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N41 U41 N50 U50 N5 U5 U14 N14 U23 N23 U32 N32">
    <cfRule type="expression" priority="20" dxfId="2" stopIfTrue="1">
      <formula>$X$5=1</formula>
    </cfRule>
  </conditionalFormatting>
  <conditionalFormatting sqref="O41 V41 O50 V50 O5 V5 V14 O14 V23 O23 V32 O32">
    <cfRule type="expression" priority="19" dxfId="2" stopIfTrue="1">
      <formula>$X$5=2</formula>
    </cfRule>
  </conditionalFormatting>
  <conditionalFormatting sqref="P41 W41 P50 W50 P5 W5 W14 P14 W23 P23 W32 P32">
    <cfRule type="expression" priority="18" dxfId="2" stopIfTrue="1">
      <formula>$X$5=3</formula>
    </cfRule>
  </conditionalFormatting>
  <conditionalFormatting sqref="N42 U42 N51 U51 N6 U6 U15 N15 U24 N24 U33 N33">
    <cfRule type="expression" priority="17" dxfId="2" stopIfTrue="1">
      <formula>$X$6=1</formula>
    </cfRule>
  </conditionalFormatting>
  <conditionalFormatting sqref="O42 V42 O51 V51 O6 V6 V15 O15 V24 O24 V33 O33">
    <cfRule type="expression" priority="16" dxfId="2" stopIfTrue="1">
      <formula>$X$6=2</formula>
    </cfRule>
  </conditionalFormatting>
  <conditionalFormatting sqref="P42 W42 P51 W51 P6 W6 W15 P15 W24 P24 W33 P33">
    <cfRule type="expression" priority="15" dxfId="2" stopIfTrue="1">
      <formula>$X$6=3</formula>
    </cfRule>
  </conditionalFormatting>
  <conditionalFormatting sqref="N43 U43 N52 U52 N7 U7 U16 N16 U25 N25 U34 N34">
    <cfRule type="expression" priority="14" dxfId="2" stopIfTrue="1">
      <formula>$X$7=1</formula>
    </cfRule>
  </conditionalFormatting>
  <conditionalFormatting sqref="O43 V43 O52 V52 O7 V7 V16 O16 V25 O25 V34 O34">
    <cfRule type="expression" priority="13" dxfId="2" stopIfTrue="1">
      <formula>$X$7=2</formula>
    </cfRule>
  </conditionalFormatting>
  <conditionalFormatting sqref="P43 W43 P52 W52 P7 W7 W16 P16 W25 P25 W34 P34">
    <cfRule type="expression" priority="12" dxfId="2" stopIfTrue="1">
      <formula>$X$7=3</formula>
    </cfRule>
  </conditionalFormatting>
  <conditionalFormatting sqref="N45 U45 N54 U54 N9 U9 U18 N18 U27 N27 U36 N36">
    <cfRule type="expression" priority="11" dxfId="2" stopIfTrue="1">
      <formula>$X$9=1</formula>
    </cfRule>
  </conditionalFormatting>
  <conditionalFormatting sqref="O45 V45 O54 V54 O9 V9 V18 O18 V27 O27 V36 O36">
    <cfRule type="expression" priority="10" dxfId="2" stopIfTrue="1">
      <formula>$X$9=2</formula>
    </cfRule>
  </conditionalFormatting>
  <conditionalFormatting sqref="P45 W45 P54 W54 P9 W9 W18 P18 W27 P27 W36 P36">
    <cfRule type="expression" priority="9" dxfId="2" stopIfTrue="1">
      <formula>$X$9=3</formula>
    </cfRule>
  </conditionalFormatting>
  <conditionalFormatting sqref="N46 U46 N55 U55 N10 U10 U19 N19 U28 N28 U37 N37">
    <cfRule type="expression" priority="8" dxfId="2" stopIfTrue="1">
      <formula>$X$10=1</formula>
    </cfRule>
  </conditionalFormatting>
  <conditionalFormatting sqref="O46 V46 O55 V55 O10 V10 V19 O19 V28 O28 V37 O37">
    <cfRule type="expression" priority="7" dxfId="2" stopIfTrue="1">
      <formula>$X$10=2</formula>
    </cfRule>
  </conditionalFormatting>
  <conditionalFormatting sqref="P46 W46 P55 W55 P10 W10 W19 P19 W28 P28 W37 P37">
    <cfRule type="expression" priority="6" dxfId="2" stopIfTrue="1">
      <formula>$X$10=3</formula>
    </cfRule>
  </conditionalFormatting>
  <conditionalFormatting sqref="N47 U47 N56 U56 N11 U11 U20 N20 U29 N29 U38 N38">
    <cfRule type="expression" priority="5" dxfId="2" stopIfTrue="1">
      <formula>$X$11=1</formula>
    </cfRule>
  </conditionalFormatting>
  <conditionalFormatting sqref="O47 V47 O56 V56 O11 V11 V20 O20 V29 O29 V38 O38">
    <cfRule type="expression" priority="4" dxfId="2" stopIfTrue="1">
      <formula>$X$11=2</formula>
    </cfRule>
  </conditionalFormatting>
  <conditionalFormatting sqref="P47 W47 P56 W56 P11 W11 W20 P20 W29 P29 W38 P38">
    <cfRule type="expression" priority="3" dxfId="2" stopIfTrue="1">
      <formula>$X$11=3</formula>
    </cfRule>
  </conditionalFormatting>
  <conditionalFormatting sqref="AL4:AN9 AP4:AR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6"/>
  <sheetViews>
    <sheetView zoomScale="70" zoomScaleNormal="70" zoomScalePageLayoutView="0" workbookViewId="0" topLeftCell="A1">
      <selection activeCell="G30" sqref="G30"/>
    </sheetView>
  </sheetViews>
  <sheetFormatPr defaultColWidth="9.00390625" defaultRowHeight="13.5" customHeight="1"/>
  <cols>
    <col min="2" max="2" width="7.125" style="76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8" width="2.875" style="0" hidden="1" customWidth="1"/>
    <col min="29" max="30" width="15.75390625" style="0" customWidth="1"/>
    <col min="32" max="32" width="3.625" style="109" hidden="1" customWidth="1"/>
    <col min="33" max="33" width="7.25390625" style="109" hidden="1" customWidth="1"/>
    <col min="34" max="34" width="3.625" style="110" hidden="1" customWidth="1"/>
    <col min="35" max="35" width="3.625" style="109" hidden="1" customWidth="1"/>
    <col min="36" max="36" width="7.25390625" style="110" hidden="1" customWidth="1"/>
    <col min="38" max="40" width="5.75390625" style="124" customWidth="1"/>
    <col min="41" max="41" width="41.75390625" style="124" customWidth="1"/>
    <col min="42" max="44" width="5.75390625" style="124" customWidth="1"/>
  </cols>
  <sheetData>
    <row r="1" spans="2:43" ht="13.5" customHeight="1" thickBot="1">
      <c r="B1" s="75"/>
      <c r="N1" s="1"/>
      <c r="O1" s="1"/>
      <c r="P1" s="1"/>
      <c r="AC1" s="1"/>
      <c r="AD1" s="1"/>
      <c r="AL1" s="125"/>
      <c r="AM1" s="125"/>
      <c r="AN1" s="125"/>
      <c r="AO1" s="125"/>
      <c r="AP1" s="125"/>
      <c r="AQ1" s="125"/>
    </row>
    <row r="2" spans="2:44" ht="13.5" customHeight="1" thickBot="1" thickTop="1">
      <c r="B2" s="3" t="str">
        <f>CONCATENATE("[center][b][color=#FF0000][u][size=150]",N2," ",CHAR(150)," ",U2," - ",C14,":",G14," (",C16,"-",G16,")[/size][/u][/color][/b][/center]")</f>
        <v>[center][b][color=#FF0000][u][size=150]ФСП Sportwin – КСП Химик - 0:0 (0-0)[/size][/u][/color][/b][/center]</v>
      </c>
      <c r="C2" s="209" t="s">
        <v>15</v>
      </c>
      <c r="D2" s="210"/>
      <c r="E2" s="210"/>
      <c r="F2" s="210"/>
      <c r="G2" s="211"/>
      <c r="H2" s="56"/>
      <c r="I2" s="30"/>
      <c r="J2" s="30"/>
      <c r="K2" s="30"/>
      <c r="L2" s="31"/>
      <c r="M2" s="74"/>
      <c r="N2" s="219" t="s">
        <v>45</v>
      </c>
      <c r="O2" s="220"/>
      <c r="P2" s="221"/>
      <c r="Q2" s="80"/>
      <c r="R2" s="81"/>
      <c r="S2" s="81"/>
      <c r="T2" s="82"/>
      <c r="U2" s="187" t="s">
        <v>104</v>
      </c>
      <c r="V2" s="188"/>
      <c r="W2" s="189"/>
      <c r="X2" s="30"/>
      <c r="Y2" s="30"/>
      <c r="Z2" s="160"/>
      <c r="AA2" s="160"/>
      <c r="AB2" s="160"/>
      <c r="AC2" s="33"/>
      <c r="AD2" s="34"/>
      <c r="AF2" s="90" t="str">
        <f>N3</f>
        <v>Kuzma5</v>
      </c>
      <c r="AG2" s="87">
        <v>1</v>
      </c>
      <c r="AH2" s="111"/>
      <c r="AI2" s="112" t="str">
        <f>U3</f>
        <v>vaprol</v>
      </c>
      <c r="AJ2" s="87">
        <v>1</v>
      </c>
      <c r="AL2" s="181" t="str">
        <f>IF(LEN(N2)=0,"",N2)</f>
        <v>ФСП Sportwin</v>
      </c>
      <c r="AM2" s="182"/>
      <c r="AN2" s="183"/>
      <c r="AO2" s="184" t="str">
        <f>IF(LEN(C2)=0,"",C2)</f>
        <v>2 тур</v>
      </c>
      <c r="AP2" s="181" t="str">
        <f>IF(LEN(U2)=0,"",U2)</f>
        <v>КСП Химик</v>
      </c>
      <c r="AQ2" s="182"/>
      <c r="AR2" s="186"/>
    </row>
    <row r="3" spans="2:44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206" t="s">
        <v>5</v>
      </c>
      <c r="D3" s="207"/>
      <c r="E3" s="207"/>
      <c r="F3" s="207"/>
      <c r="G3" s="208"/>
      <c r="H3" s="65" t="s">
        <v>6</v>
      </c>
      <c r="I3" s="66"/>
      <c r="J3" s="66"/>
      <c r="K3" s="36"/>
      <c r="L3" s="42"/>
      <c r="M3" s="201" t="s">
        <v>9</v>
      </c>
      <c r="N3" s="219" t="s">
        <v>46</v>
      </c>
      <c r="O3" s="220"/>
      <c r="P3" s="221"/>
      <c r="Q3" s="78"/>
      <c r="R3" s="79"/>
      <c r="S3" s="79"/>
      <c r="T3" s="79"/>
      <c r="U3" s="187" t="s">
        <v>105</v>
      </c>
      <c r="V3" s="188"/>
      <c r="W3" s="189"/>
      <c r="X3" s="30"/>
      <c r="Y3" s="30"/>
      <c r="Z3" s="36"/>
      <c r="AA3" s="36"/>
      <c r="AB3" s="36"/>
      <c r="AC3" s="156" t="str">
        <f>IF(LEN(N3)=0," ",N3)</f>
        <v>Kuzma5</v>
      </c>
      <c r="AD3" s="157" t="str">
        <f>IF(LEN(U3)=0," ",U3)</f>
        <v>vaprol</v>
      </c>
      <c r="AF3" s="91" t="str">
        <f>N3</f>
        <v>Kuzma5</v>
      </c>
      <c r="AG3" s="88">
        <f>AC9</f>
        <v>0</v>
      </c>
      <c r="AH3" s="111"/>
      <c r="AI3" s="93" t="str">
        <f>U3</f>
        <v>vaprol</v>
      </c>
      <c r="AJ3" s="88">
        <f>AD9</f>
        <v>0</v>
      </c>
      <c r="AL3" s="115">
        <v>1</v>
      </c>
      <c r="AM3" s="116" t="s">
        <v>14</v>
      </c>
      <c r="AN3" s="117">
        <v>2</v>
      </c>
      <c r="AO3" s="185"/>
      <c r="AP3" s="118">
        <v>1</v>
      </c>
      <c r="AQ3" s="116" t="s">
        <v>14</v>
      </c>
      <c r="AR3" s="119">
        <v>2</v>
      </c>
    </row>
    <row r="4" spans="2:44" ht="13.5" customHeight="1" thickBot="1">
      <c r="B4" s="3" t="str">
        <f>CONCATENATE(CHAR(10),"[b]линия матчей:[/b]",CHAR(10),"[b]1 тайм:[/b]")</f>
        <v>
[b]линия матчей:[/b]
[b]1 тайм:[/b]</v>
      </c>
      <c r="C4" s="97" t="s">
        <v>0</v>
      </c>
      <c r="D4" s="98"/>
      <c r="E4" s="98"/>
      <c r="F4" s="98"/>
      <c r="G4" s="99"/>
      <c r="H4" s="48" t="s">
        <v>6</v>
      </c>
      <c r="I4" s="193" t="s">
        <v>7</v>
      </c>
      <c r="J4" s="194"/>
      <c r="K4" s="41"/>
      <c r="L4" s="41"/>
      <c r="M4" s="202"/>
      <c r="N4" s="199" t="s">
        <v>0</v>
      </c>
      <c r="O4" s="199"/>
      <c r="P4" s="200"/>
      <c r="Q4" s="84" t="s">
        <v>12</v>
      </c>
      <c r="R4" s="204" t="s">
        <v>8</v>
      </c>
      <c r="S4" s="205"/>
      <c r="T4" s="84" t="s">
        <v>12</v>
      </c>
      <c r="U4" s="198" t="s">
        <v>0</v>
      </c>
      <c r="V4" s="199"/>
      <c r="W4" s="200"/>
      <c r="X4" s="35"/>
      <c r="Y4" s="36"/>
      <c r="Z4" s="35"/>
      <c r="AA4" s="35"/>
      <c r="AB4" s="35"/>
      <c r="AC4" s="179" t="s">
        <v>3</v>
      </c>
      <c r="AD4" s="180"/>
      <c r="AF4" s="91" t="str">
        <f>N3</f>
        <v>Kuzma5</v>
      </c>
      <c r="AG4" s="88">
        <f>AC7</f>
        <v>0</v>
      </c>
      <c r="AH4" s="111"/>
      <c r="AI4" s="93" t="str">
        <f>U3</f>
        <v>vaprol</v>
      </c>
      <c r="AJ4" s="88">
        <f>AD7</f>
        <v>0</v>
      </c>
      <c r="AL4" s="138">
        <f aca="true" t="shared" si="0" ref="AL4:AN6">IF(SUM(Z5,Z14,Z23,Z32)&gt;0,CONCATENATE("+",SUM(Z5,Z14,Z23,Z32)),SUM(Z5,Z14,Z23,Z32))</f>
        <v>0</v>
      </c>
      <c r="AM4" s="141">
        <f t="shared" si="0"/>
        <v>-1</v>
      </c>
      <c r="AN4" s="128">
        <f t="shared" si="0"/>
        <v>-4</v>
      </c>
      <c r="AO4" s="120" t="str">
        <f>IF(LEN(C5)=0,"",C5)</f>
        <v>1. Арсенал - Эвертон - 8.03. 16:45</v>
      </c>
      <c r="AP4" s="135">
        <f aca="true" t="shared" si="1" ref="AP4:AR9">IF((-AL4)&gt;0,CONCATENATE("+",-AL4),-AL4)</f>
        <v>0</v>
      </c>
      <c r="AQ4" s="132" t="str">
        <f t="shared" si="1"/>
        <v>+1</v>
      </c>
      <c r="AR4" s="131" t="str">
        <f t="shared" si="1"/>
        <v>+4</v>
      </c>
    </row>
    <row r="5" spans="2:44" ht="13.5" customHeight="1">
      <c r="B5" s="3" t="str">
        <f>IF(L5=0,IF(X5=0,CONCATENATE(C5," - матч перенесен"),CONCATENATE(C5," - ",I5,":",J5)),C5)</f>
        <v>1. Арсенал - Эвертон - 8.03. 16:45</v>
      </c>
      <c r="C5" s="100" t="s">
        <v>42</v>
      </c>
      <c r="D5" s="101"/>
      <c r="E5" s="101"/>
      <c r="F5" s="101"/>
      <c r="G5" s="102"/>
      <c r="H5" s="48"/>
      <c r="I5" s="21"/>
      <c r="J5" s="24"/>
      <c r="K5" s="44"/>
      <c r="L5" s="20">
        <f>IF(OR(LEN(I5)=0,LEN(J5)=0),1,0)</f>
        <v>1</v>
      </c>
      <c r="M5" s="202"/>
      <c r="N5" s="7">
        <v>7</v>
      </c>
      <c r="O5" s="7">
        <v>5</v>
      </c>
      <c r="P5" s="8">
        <v>2</v>
      </c>
      <c r="Q5" s="9" t="str">
        <f>IF(X5=0,0,IF(X5=1,N5,IF(X5=2,O5,IF(X5=3,P5," "))))</f>
        <v> </v>
      </c>
      <c r="R5" s="10" t="str">
        <f>IF(Y5=0," ",IF(X5=0,0,IF(X5=1,IF(N5&gt;U5,1,0),IF(X5=2,IF(O5&gt;V5,1,0),IF(P5&gt;W5,1,0)))))</f>
        <v> </v>
      </c>
      <c r="S5" s="9" t="str">
        <f>IF(Y5=0," ",IF(X5=0,0,IF(X5=1,IF(N5&lt;U5,1,0),IF(X5=2,IF(O5&lt;V5,1,0),IF(P5&lt;W5,1,0)))))</f>
        <v> </v>
      </c>
      <c r="T5" s="9" t="str">
        <f>IF(X5=0,0,IF(X5=1,U5,IF(X5=2,V5,IF(X5=3,W5," "))))</f>
        <v> </v>
      </c>
      <c r="U5" s="7">
        <v>7</v>
      </c>
      <c r="V5" s="7">
        <v>6</v>
      </c>
      <c r="W5" s="8">
        <v>4</v>
      </c>
      <c r="X5" s="28">
        <f>IF(OR(LEN($I$5)=0,LEN($J$5)=0),"",IF(OR($I$5="-",$J$5="-"),0,IF($I$5=$J$5,2,IF($I$5&gt;$J$5,1,3))))</f>
      </c>
      <c r="Y5" s="20">
        <f>IF(OR(LEN($I$5)=0,LEN($J$5)=0,LEN(N5)=0,LEN(O5)=0,LEN(P5)=0,LEN(U5)=0,LEN(V5)=0,LEN(W5)=0),0,1)</f>
        <v>0</v>
      </c>
      <c r="Z5" s="161">
        <f aca="true" t="shared" si="2" ref="Z5:AB7">IF(N5&gt;U5,1,IF(N5&lt;U5,-1,0))</f>
        <v>0</v>
      </c>
      <c r="AA5" s="162">
        <f t="shared" si="2"/>
        <v>-1</v>
      </c>
      <c r="AB5" s="163">
        <f t="shared" si="2"/>
        <v>-1</v>
      </c>
      <c r="AC5" s="154">
        <f>SUM(R5:R7,R9:R11)</f>
        <v>0</v>
      </c>
      <c r="AD5" s="155">
        <f>SUM(S5:S7,S9:S11)</f>
        <v>0</v>
      </c>
      <c r="AF5" s="91" t="str">
        <f>N3</f>
        <v>Kuzma5</v>
      </c>
      <c r="AG5" s="88">
        <f>AD7</f>
        <v>0</v>
      </c>
      <c r="AH5" s="111"/>
      <c r="AI5" s="94" t="str">
        <f>U3</f>
        <v>vaprol</v>
      </c>
      <c r="AJ5" s="88">
        <f>AC7</f>
        <v>0</v>
      </c>
      <c r="AL5" s="139" t="str">
        <f t="shared" si="0"/>
        <v>+1</v>
      </c>
      <c r="AM5" s="142" t="str">
        <f t="shared" si="0"/>
        <v>+2</v>
      </c>
      <c r="AN5" s="129">
        <f t="shared" si="0"/>
        <v>0</v>
      </c>
      <c r="AO5" s="121" t="str">
        <f>IF(LEN(C6)=0,"",C6)</f>
        <v>2. Вольфсбург - Бавария - 8.03. 18:30</v>
      </c>
      <c r="AP5" s="136">
        <f t="shared" si="1"/>
        <v>-1</v>
      </c>
      <c r="AQ5" s="133">
        <f t="shared" si="1"/>
        <v>-2</v>
      </c>
      <c r="AR5" s="130">
        <f t="shared" si="1"/>
        <v>0</v>
      </c>
    </row>
    <row r="6" spans="2:44" ht="13.5" customHeight="1" thickBot="1">
      <c r="B6" s="3" t="str">
        <f>IF(L6=0,IF(X6=0,CONCATENATE(C6," - матч перенесен"),CONCATENATE(C6," - ",I6,":",J6)),C6)</f>
        <v>2. Вольфсбург - Бавария - 8.03. 18:30</v>
      </c>
      <c r="C6" s="100" t="s">
        <v>39</v>
      </c>
      <c r="D6" s="101"/>
      <c r="E6" s="101"/>
      <c r="F6" s="101"/>
      <c r="G6" s="102"/>
      <c r="H6" s="48"/>
      <c r="I6" s="21"/>
      <c r="J6" s="24"/>
      <c r="K6" s="45"/>
      <c r="L6" s="5">
        <f>IF(OR(LEN(I6)=0,LEN(J6)=0),1,0)</f>
        <v>1</v>
      </c>
      <c r="M6" s="202"/>
      <c r="N6" s="7">
        <v>1</v>
      </c>
      <c r="O6" s="7">
        <v>3</v>
      </c>
      <c r="P6" s="8">
        <v>9</v>
      </c>
      <c r="Q6" s="9" t="str">
        <f>IF(X6=0,0,IF(X6=1,N6,IF(X6=2,O6,IF(X6=3,P6," "))))</f>
        <v> </v>
      </c>
      <c r="R6" s="10" t="str">
        <f>IF(Y6=0," ",IF(X6=0,0,IF(X6=1,IF(N6&gt;U6,1,0),IF(X6=2,IF(O6&gt;V6,1,0),IF(P6&gt;W6,1,0)))))</f>
        <v> </v>
      </c>
      <c r="S6" s="9" t="str">
        <f>IF(Y6=0," ",IF(X6=0,0,IF(X6=1,IF(N6&lt;U6,1,0),IF(X6=2,IF(O6&lt;V6,1,0),IF(P6&lt;W6,1,0)))))</f>
        <v> </v>
      </c>
      <c r="T6" s="9" t="str">
        <f>IF(X6=0,0,IF(X6=1,U6,IF(X6=2,V6,IF(X6=3,W6," "))))</f>
        <v> </v>
      </c>
      <c r="U6" s="7">
        <v>1</v>
      </c>
      <c r="V6" s="7">
        <v>3</v>
      </c>
      <c r="W6" s="8">
        <v>9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64">
        <f t="shared" si="2"/>
        <v>0</v>
      </c>
      <c r="AA6" s="165">
        <f t="shared" si="2"/>
        <v>0</v>
      </c>
      <c r="AB6" s="4">
        <f t="shared" si="2"/>
        <v>0</v>
      </c>
      <c r="AC6" s="179" t="s">
        <v>4</v>
      </c>
      <c r="AD6" s="180"/>
      <c r="AF6" s="91" t="str">
        <f>N3</f>
        <v>Kuzma5</v>
      </c>
      <c r="AG6" s="88">
        <f>COUNTIF(Q5:Q11,9)</f>
        <v>0</v>
      </c>
      <c r="AH6" s="111"/>
      <c r="AI6" s="93" t="str">
        <f>U3</f>
        <v>vaprol</v>
      </c>
      <c r="AJ6" s="88">
        <f>COUNTIF(T5:T11,9)</f>
        <v>0</v>
      </c>
      <c r="AL6" s="148">
        <f t="shared" si="0"/>
        <v>-1</v>
      </c>
      <c r="AM6" s="149" t="str">
        <f t="shared" si="0"/>
        <v>+3</v>
      </c>
      <c r="AN6" s="150" t="str">
        <f t="shared" si="0"/>
        <v>+3</v>
      </c>
      <c r="AO6" s="122" t="str">
        <f>IF(LEN(C7)=0,"",C7)</f>
        <v>3. Ювентус - Фиорентина - 9.03. 15:30</v>
      </c>
      <c r="AP6" s="151" t="str">
        <f t="shared" si="1"/>
        <v>+1</v>
      </c>
      <c r="AQ6" s="152">
        <f t="shared" si="1"/>
        <v>-3</v>
      </c>
      <c r="AR6" s="153">
        <f t="shared" si="1"/>
        <v>-3</v>
      </c>
    </row>
    <row r="7" spans="2:44" ht="13.5" customHeight="1" thickBot="1">
      <c r="B7" s="3" t="str">
        <f>IF(L7=0,IF(X7=0,CONCATENATE(C7," - матч перенесен"),CONCATENATE(C7," - ",I7,":",J7)),C7)</f>
        <v>3. Ювентус - Фиорентина - 9.03. 15:30</v>
      </c>
      <c r="C7" s="100" t="s">
        <v>40</v>
      </c>
      <c r="D7" s="101"/>
      <c r="E7" s="101"/>
      <c r="F7" s="101"/>
      <c r="G7" s="102"/>
      <c r="H7" s="48"/>
      <c r="I7" s="22"/>
      <c r="J7" s="23"/>
      <c r="K7" s="46"/>
      <c r="L7" s="17">
        <f>IF(OR(LEN(I7)=0,LEN(J7)=0),1,0)</f>
        <v>1</v>
      </c>
      <c r="M7" s="202"/>
      <c r="N7" s="7">
        <v>8</v>
      </c>
      <c r="O7" s="7">
        <v>6</v>
      </c>
      <c r="P7" s="8">
        <v>4</v>
      </c>
      <c r="Q7" s="9" t="str">
        <f>IF(X7=0,0,IF(X7=1,N7,IF(X7=2,O7,IF(X7=3,P7," "))))</f>
        <v> </v>
      </c>
      <c r="R7" s="10" t="str">
        <f>IF(Y7=0," ",IF(X7=0,0,IF(X7=1,IF(N7&gt;U7,1,0),IF(X7=2,IF(O7&gt;V7,1,0),IF(P7&gt;W7,1,0)))))</f>
        <v> </v>
      </c>
      <c r="S7" s="9" t="str">
        <f>IF(Y7=0," ",IF(X7=0,0,IF(X7=1,IF(N7&lt;U7,1,0),IF(X7=2,IF(O7&lt;V7,1,0),IF(P7&lt;W7,1,0)))))</f>
        <v> </v>
      </c>
      <c r="T7" s="9" t="str">
        <f>IF(X7=0,0,IF(X7=1,U7,IF(X7=2,V7,IF(X7=3,W7," "))))</f>
        <v> </v>
      </c>
      <c r="U7" s="7">
        <v>8</v>
      </c>
      <c r="V7" s="7">
        <v>5</v>
      </c>
      <c r="W7" s="8">
        <v>2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66">
        <f t="shared" si="2"/>
        <v>0</v>
      </c>
      <c r="AA7" s="167">
        <f t="shared" si="2"/>
        <v>1</v>
      </c>
      <c r="AB7" s="4">
        <f t="shared" si="2"/>
        <v>1</v>
      </c>
      <c r="AC7" s="154">
        <f>IF(AC5-AD5&gt;0,AC5-AD5,0)</f>
        <v>0</v>
      </c>
      <c r="AD7" s="155">
        <f>IF(AC5-AD5&lt;0,AD5-AC5,0)</f>
        <v>0</v>
      </c>
      <c r="AF7" s="91" t="str">
        <f>N12</f>
        <v>Mica64</v>
      </c>
      <c r="AG7" s="88">
        <v>1</v>
      </c>
      <c r="AH7" s="111"/>
      <c r="AI7" s="113" t="str">
        <f>U12</f>
        <v>darsal17</v>
      </c>
      <c r="AJ7" s="88">
        <v>1</v>
      </c>
      <c r="AL7" s="139">
        <f aca="true" t="shared" si="3" ref="AL7:AN9">IF(SUM(Z9,Z18,Z27,Z36)&gt;0,CONCATENATE("+",SUM(Z9,Z18,Z27,Z36)),SUM(Z9,Z18,Z27,Z36))</f>
        <v>-2</v>
      </c>
      <c r="AM7" s="142">
        <f t="shared" si="3"/>
        <v>0</v>
      </c>
      <c r="AN7" s="144" t="str">
        <f t="shared" si="3"/>
        <v>+2</v>
      </c>
      <c r="AO7" s="120" t="str">
        <f>IF(LEN(C9)=0,"",C9)</f>
        <v>4. Анжи - Рубин - 9.03. 16:00</v>
      </c>
      <c r="AP7" s="136" t="str">
        <f t="shared" si="1"/>
        <v>+2</v>
      </c>
      <c r="AQ7" s="133">
        <f t="shared" si="1"/>
        <v>0</v>
      </c>
      <c r="AR7" s="130">
        <f t="shared" si="1"/>
        <v>-2</v>
      </c>
    </row>
    <row r="8" spans="2:44" ht="13.5" customHeight="1" thickBot="1">
      <c r="B8" s="3" t="s">
        <v>11</v>
      </c>
      <c r="C8" s="103" t="s">
        <v>41</v>
      </c>
      <c r="D8" s="104"/>
      <c r="E8" s="104"/>
      <c r="F8" s="104"/>
      <c r="G8" s="105"/>
      <c r="H8" s="48" t="s">
        <v>6</v>
      </c>
      <c r="I8" s="25"/>
      <c r="J8" s="26"/>
      <c r="K8" s="47"/>
      <c r="L8" s="6">
        <f>SUM(L5:L7,L9:L11)</f>
        <v>6</v>
      </c>
      <c r="M8" s="202"/>
      <c r="N8" s="196" t="s">
        <v>1</v>
      </c>
      <c r="O8" s="196"/>
      <c r="P8" s="197"/>
      <c r="Q8" s="19"/>
      <c r="R8" s="83"/>
      <c r="S8" s="77"/>
      <c r="T8" s="19"/>
      <c r="U8" s="195" t="s">
        <v>1</v>
      </c>
      <c r="V8" s="196"/>
      <c r="W8" s="197"/>
      <c r="X8" s="37"/>
      <c r="Y8" s="38"/>
      <c r="Z8" s="38"/>
      <c r="AA8" s="38"/>
      <c r="AB8" s="38"/>
      <c r="AC8" s="173" t="s">
        <v>13</v>
      </c>
      <c r="AD8" s="174"/>
      <c r="AF8" s="91" t="str">
        <f>N12</f>
        <v>Mica64</v>
      </c>
      <c r="AG8" s="88">
        <f>AC18</f>
        <v>0</v>
      </c>
      <c r="AH8" s="111"/>
      <c r="AI8" s="93" t="str">
        <f>U12</f>
        <v>darsal17</v>
      </c>
      <c r="AJ8" s="88">
        <f>AD18</f>
        <v>0</v>
      </c>
      <c r="AL8" s="145">
        <f t="shared" si="3"/>
        <v>-4</v>
      </c>
      <c r="AM8" s="146" t="str">
        <f t="shared" si="3"/>
        <v>+4</v>
      </c>
      <c r="AN8" s="147">
        <f t="shared" si="3"/>
        <v>0</v>
      </c>
      <c r="AO8" s="121" t="str">
        <f>IF(LEN(C10)=0,"",C10)</f>
        <v>5. Нюрнберг - Вердер - 8.03. 21:30</v>
      </c>
      <c r="AP8" s="136" t="str">
        <f t="shared" si="1"/>
        <v>+4</v>
      </c>
      <c r="AQ8" s="133">
        <f t="shared" si="1"/>
        <v>-4</v>
      </c>
      <c r="AR8" s="130">
        <f t="shared" si="1"/>
        <v>0</v>
      </c>
    </row>
    <row r="9" spans="2:44" ht="13.5" customHeight="1" thickBot="1">
      <c r="B9" s="3" t="str">
        <f>IF(L9=0,IF(X9=0,CONCATENATE(C9," - матч перенесен"),CONCATENATE(C9," - ",I9,":",J9)),C9)</f>
        <v>4. Анжи - Рубин - 9.03. 16:00</v>
      </c>
      <c r="C9" s="100" t="s">
        <v>37</v>
      </c>
      <c r="D9" s="101"/>
      <c r="E9" s="101"/>
      <c r="F9" s="101"/>
      <c r="G9" s="102"/>
      <c r="H9" s="48"/>
      <c r="I9" s="21"/>
      <c r="J9" s="24"/>
      <c r="K9" s="45"/>
      <c r="L9" s="20">
        <f>IF(OR(LEN(I9)=0,LEN(J9)=0),1,0)</f>
        <v>1</v>
      </c>
      <c r="M9" s="202"/>
      <c r="N9" s="7">
        <v>7</v>
      </c>
      <c r="O9" s="7">
        <v>6</v>
      </c>
      <c r="P9" s="8">
        <v>2</v>
      </c>
      <c r="Q9" s="9" t="str">
        <f>IF(X9=0,0,IF(X9=1,N9,IF(X9=2,O9,IF(X9=3,P9," "))))</f>
        <v> </v>
      </c>
      <c r="R9" s="10" t="str">
        <f>IF(Y9=0," ",IF(X9=0,0,IF(X9=1,IF(N9&gt;U9,1,0),IF(X9=2,IF(O9&gt;V9,1,0),IF(P9&gt;W9,1,0)))))</f>
        <v> </v>
      </c>
      <c r="S9" s="9" t="str">
        <f>IF(Y9=0," ",IF(X9=0,0,IF(X9=1,IF(N9&lt;U9,1,0),IF(X9=2,IF(O9&lt;V9,1,0),IF(P9&lt;W9,1,0)))))</f>
        <v> </v>
      </c>
      <c r="T9" s="9" t="str">
        <f>IF(X9=0,0,IF(X9=1,U9,IF(X9=2,V9,IF(X9=3,W9," "))))</f>
        <v> </v>
      </c>
      <c r="U9" s="7">
        <v>6</v>
      </c>
      <c r="V9" s="7">
        <v>7</v>
      </c>
      <c r="W9" s="8">
        <v>4</v>
      </c>
      <c r="X9" s="4">
        <f>IF(OR(LEN($I$9)=0,LEN($J$9)=0),"",IF(OR($I$9="-",$J$9="-"),0,IF($I$9=$J$9,2,IF($I$9&gt;$J$9,1,3))))</f>
      </c>
      <c r="Y9" s="20">
        <f>IF(OR(LEN($I$9)=0,LEN($J$9)=0,LEN(N9)=0,LEN(O9)=0,LEN(P9)=0,LEN(U9)=0,LEN(V9)=0,LEN(W9)=0),0,1)</f>
        <v>0</v>
      </c>
      <c r="Z9" s="161">
        <f aca="true" t="shared" si="4" ref="Z9:AB11">IF(N9&gt;U9,1,IF(N9&lt;U9,-1,0))</f>
        <v>1</v>
      </c>
      <c r="AA9" s="162">
        <f t="shared" si="4"/>
        <v>-1</v>
      </c>
      <c r="AB9" s="163">
        <f t="shared" si="4"/>
        <v>-1</v>
      </c>
      <c r="AC9" s="154">
        <f>SUM(Q5:Q7,Q9:Q11)</f>
        <v>0</v>
      </c>
      <c r="AD9" s="155">
        <f>SUM(T5:T7,T9:T11)</f>
        <v>0</v>
      </c>
      <c r="AF9" s="91" t="str">
        <f>N12</f>
        <v>Mica64</v>
      </c>
      <c r="AG9" s="88">
        <f>AC16</f>
        <v>0</v>
      </c>
      <c r="AH9" s="111"/>
      <c r="AI9" s="93" t="str">
        <f>U12</f>
        <v>darsal17</v>
      </c>
      <c r="AJ9" s="88">
        <f>AD16</f>
        <v>0</v>
      </c>
      <c r="AL9" s="140">
        <f t="shared" si="3"/>
        <v>-4</v>
      </c>
      <c r="AM9" s="143" t="str">
        <f t="shared" si="3"/>
        <v>+4</v>
      </c>
      <c r="AN9" s="125" t="str">
        <f t="shared" si="3"/>
        <v>+3</v>
      </c>
      <c r="AO9" s="123" t="str">
        <f>IF(LEN(C11)=0,"",C11)</f>
        <v>6. Динамо Москва - ЦСКА - 9.03. 13:30</v>
      </c>
      <c r="AP9" s="137" t="str">
        <f t="shared" si="1"/>
        <v>+4</v>
      </c>
      <c r="AQ9" s="134">
        <f t="shared" si="1"/>
        <v>-4</v>
      </c>
      <c r="AR9" s="127">
        <f t="shared" si="1"/>
        <v>-3</v>
      </c>
    </row>
    <row r="10" spans="2:41" ht="13.5" customHeight="1" thickTop="1">
      <c r="B10" s="3" t="str">
        <f>IF(L10=0,IF(X10=0,CONCATENATE(C10," - матч перенесен"),CONCATENATE(C10," - ",I10,":",J10)),C10)</f>
        <v>5. Нюрнберг - Вердер - 8.03. 21:30</v>
      </c>
      <c r="C10" s="100" t="s">
        <v>43</v>
      </c>
      <c r="D10" s="101"/>
      <c r="E10" s="101"/>
      <c r="F10" s="101"/>
      <c r="G10" s="102"/>
      <c r="H10" s="48"/>
      <c r="I10" s="21"/>
      <c r="J10" s="24"/>
      <c r="K10" s="45"/>
      <c r="L10" s="5">
        <f>IF(OR(LEN(I10)=0,LEN(J10)=0),1,0)</f>
        <v>1</v>
      </c>
      <c r="M10" s="202"/>
      <c r="N10" s="7">
        <v>1</v>
      </c>
      <c r="O10" s="7">
        <v>5</v>
      </c>
      <c r="P10" s="8">
        <v>4</v>
      </c>
      <c r="Q10" s="9" t="str">
        <f>IF(X10=0,0,IF(X10=1,N10,IF(X10=2,O10,IF(X10=3,P10," "))))</f>
        <v> </v>
      </c>
      <c r="R10" s="10" t="str">
        <f>IF(Y10=0," ",IF(X10=0,0,IF(X10=1,IF(N10&gt;U10,1,0),IF(X10=2,IF(O10&gt;V10,1,0),IF(P10&gt;W10,1,0)))))</f>
        <v> </v>
      </c>
      <c r="S10" s="9" t="str">
        <f>IF(Y10=0," ",IF(X10=0,0,IF(X10=1,IF(N10&lt;U10,1,0),IF(X10=2,IF(O10&lt;V10,1,0),IF(P10&lt;W10,1,0)))))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9</v>
      </c>
      <c r="V10" s="7">
        <v>1</v>
      </c>
      <c r="W10" s="8">
        <v>2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64">
        <f t="shared" si="4"/>
        <v>-1</v>
      </c>
      <c r="AA10" s="165">
        <f t="shared" si="4"/>
        <v>1</v>
      </c>
      <c r="AB10" s="4">
        <f t="shared" si="4"/>
        <v>1</v>
      </c>
      <c r="AC10" s="158"/>
      <c r="AD10" s="159"/>
      <c r="AF10" s="91" t="str">
        <f>N12</f>
        <v>Mica64</v>
      </c>
      <c r="AG10" s="88">
        <f>AD16</f>
        <v>0</v>
      </c>
      <c r="AH10" s="111"/>
      <c r="AI10" s="94" t="str">
        <f>U12</f>
        <v>darsal17</v>
      </c>
      <c r="AJ10" s="88">
        <f>AC16</f>
        <v>0</v>
      </c>
      <c r="AO10" s="126"/>
    </row>
    <row r="11" spans="2:36" ht="13.5" customHeight="1" thickBot="1">
      <c r="B11" s="3" t="str">
        <f>IF(L11=0,IF(X11=0,CONCATENATE(C11," - матч перенесен"),CONCATENATE(C11," - ",I11,":",J11)),C11)</f>
        <v>6. Динамо Москва - ЦСКА - 9.03. 13:30</v>
      </c>
      <c r="C11" s="106" t="s">
        <v>44</v>
      </c>
      <c r="D11" s="107"/>
      <c r="E11" s="107"/>
      <c r="F11" s="107"/>
      <c r="G11" s="108"/>
      <c r="H11" s="48"/>
      <c r="I11" s="22"/>
      <c r="J11" s="23"/>
      <c r="K11" s="44"/>
      <c r="L11" s="17">
        <f>IF(OR(LEN(I11)=0,LEN(J11)=0),1,0)</f>
        <v>1</v>
      </c>
      <c r="M11" s="202"/>
      <c r="N11" s="7">
        <v>3</v>
      </c>
      <c r="O11" s="7">
        <v>8</v>
      </c>
      <c r="P11" s="8">
        <v>9</v>
      </c>
      <c r="Q11" s="9" t="str">
        <f>IF(X11=0,0,IF(X11=1,N11,IF(X11=2,O11,IF(X11=3,P11," "))))</f>
        <v> </v>
      </c>
      <c r="R11" s="10" t="str">
        <f>IF(Y11=0," ",IF(X11=0,0,IF(X11=1,IF(N11&gt;U11,1,0),IF(X11=2,IF(O11&gt;V11,1,0),IF(P11&gt;W11,1,0)))))</f>
        <v> </v>
      </c>
      <c r="S11" s="9" t="str">
        <f>IF(Y11=0," ",IF(X11=0,0,IF(X11=1,IF(N11&lt;U11,1,0),IF(X11=2,IF(O11&lt;V11,1,0),IF(P11&lt;W11,1,0)))))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8</v>
      </c>
      <c r="V11" s="7">
        <v>5</v>
      </c>
      <c r="W11" s="8">
        <v>3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168">
        <f t="shared" si="4"/>
        <v>-1</v>
      </c>
      <c r="AA11" s="169">
        <f t="shared" si="4"/>
        <v>1</v>
      </c>
      <c r="AB11" s="170">
        <f t="shared" si="4"/>
        <v>1</v>
      </c>
      <c r="AC11" s="39"/>
      <c r="AD11" s="40"/>
      <c r="AF11" s="91" t="str">
        <f>N12</f>
        <v>Mica64</v>
      </c>
      <c r="AG11" s="88">
        <f>COUNTIF(Q14:Q20,9)</f>
        <v>0</v>
      </c>
      <c r="AH11" s="111"/>
      <c r="AI11" s="93" t="str">
        <f>U12</f>
        <v>darsal17</v>
      </c>
      <c r="AJ11" s="88">
        <f>COUNTIF(T14:T20,9)</f>
        <v>0</v>
      </c>
    </row>
    <row r="12" spans="2:36" ht="13.5" customHeight="1" thickBot="1">
      <c r="B12" s="95" t="str">
        <f>CONCATENATE(CHAR(10),"[b]Линия 1. [color=#FF0000][u]",AC3," ",CHAR(150)," ",AD3,"[/u] - ",AC5,":",AD5," [/color] (разница ",AC7,":",AD7,") (",AC9,"-",AD9,")[/b]")</f>
        <v>
[b]Линия 1. [color=#FF0000][u]Kuzma5 – vaprol[/u] - 0:0 [/color] (разница 0:0) (0-0)[/b]</v>
      </c>
      <c r="C12" s="215" t="str">
        <f>IF(LEN(N2)=0," ",N2)</f>
        <v>ФСП Sportwin</v>
      </c>
      <c r="D12" s="216"/>
      <c r="E12" s="216"/>
      <c r="F12" s="216"/>
      <c r="G12" s="73" t="str">
        <f>IF(LEN(U2)=0," ",U2)</f>
        <v>КСП Химик</v>
      </c>
      <c r="H12" s="57"/>
      <c r="I12" s="36"/>
      <c r="J12" s="36"/>
      <c r="K12" s="36"/>
      <c r="L12" s="58"/>
      <c r="M12" s="202"/>
      <c r="N12" s="187" t="s">
        <v>47</v>
      </c>
      <c r="O12" s="188"/>
      <c r="P12" s="189"/>
      <c r="Q12" s="32"/>
      <c r="R12" s="32"/>
      <c r="S12" s="32"/>
      <c r="T12" s="32"/>
      <c r="U12" s="187" t="s">
        <v>106</v>
      </c>
      <c r="V12" s="188"/>
      <c r="W12" s="189"/>
      <c r="X12" s="54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54"/>
      <c r="Z12" s="55"/>
      <c r="AA12" s="55"/>
      <c r="AB12" s="55"/>
      <c r="AC12" s="156" t="str">
        <f>IF(LEN(N12)=0," ",N12)</f>
        <v>Mica64</v>
      </c>
      <c r="AD12" s="157" t="str">
        <f>IF(LEN(U12)=0," ",U12)</f>
        <v>darsal17</v>
      </c>
      <c r="AF12" s="91" t="str">
        <f>N21</f>
        <v>Jack</v>
      </c>
      <c r="AG12" s="88">
        <v>1</v>
      </c>
      <c r="AH12" s="111"/>
      <c r="AI12" s="113" t="str">
        <f>U21</f>
        <v>Friedrich</v>
      </c>
      <c r="AJ12" s="88">
        <v>1</v>
      </c>
    </row>
    <row r="13" spans="2:36" ht="13.5" customHeight="1" thickBot="1">
      <c r="B13" s="95" t="str">
        <f>CONCATENATE("[b]Прогнозы: ",CHAR(10),"1 тайм:[/b]",CHAR(10),"1. ",N5,"-",O5,"-",P5," || ",U5,"-",V5,"-",W5)</f>
        <v>[b]Прогнозы: 
1 тайм:[/b]
1. 7-5-2 || 7-6-4</v>
      </c>
      <c r="C13" s="190" t="s">
        <v>2</v>
      </c>
      <c r="D13" s="191"/>
      <c r="E13" s="191"/>
      <c r="F13" s="191"/>
      <c r="G13" s="192"/>
      <c r="H13" s="60"/>
      <c r="I13" s="49"/>
      <c r="J13" s="49"/>
      <c r="K13" s="49"/>
      <c r="L13" s="43"/>
      <c r="M13" s="202"/>
      <c r="N13" s="199" t="s">
        <v>0</v>
      </c>
      <c r="O13" s="199"/>
      <c r="P13" s="200"/>
      <c r="Q13" s="84" t="s">
        <v>12</v>
      </c>
      <c r="R13" s="204" t="s">
        <v>8</v>
      </c>
      <c r="S13" s="205"/>
      <c r="T13" s="84" t="s">
        <v>12</v>
      </c>
      <c r="U13" s="198" t="s">
        <v>0</v>
      </c>
      <c r="V13" s="199"/>
      <c r="W13" s="200"/>
      <c r="X13" s="55"/>
      <c r="Y13" s="49"/>
      <c r="Z13" s="35"/>
      <c r="AA13" s="35"/>
      <c r="AB13" s="35"/>
      <c r="AC13" s="179" t="s">
        <v>3</v>
      </c>
      <c r="AD13" s="180"/>
      <c r="AF13" s="91" t="str">
        <f>N21</f>
        <v>Jack</v>
      </c>
      <c r="AG13" s="88">
        <f>AC27</f>
        <v>0</v>
      </c>
      <c r="AH13" s="111"/>
      <c r="AI13" s="93" t="str">
        <f>U21</f>
        <v>Friedrich</v>
      </c>
      <c r="AJ13" s="88">
        <f>AD27</f>
        <v>0</v>
      </c>
    </row>
    <row r="14" spans="2:36" ht="13.5" customHeight="1" thickBot="1">
      <c r="B14" s="95" t="str">
        <f>CONCATENATE("2. ",N6,"-",O6,"-",P6," || ",U6,"-",V6,"-",W6,CHAR(10),"3. ",N7,"-",O7,"-",P7," || ",U7,"-",V7,"-",W7)</f>
        <v>2. 1-3-9 || 1-3-9
3. 8-6-4 || 8-5-2</v>
      </c>
      <c r="C14" s="217">
        <f>SUM(AC7,AC16,AC25,AC34)</f>
        <v>0</v>
      </c>
      <c r="D14" s="218"/>
      <c r="E14" s="218"/>
      <c r="F14" s="218"/>
      <c r="G14" s="73">
        <f>SUM(AD7,AD16,AD25,AD34)</f>
        <v>0</v>
      </c>
      <c r="H14" s="60"/>
      <c r="I14" s="49"/>
      <c r="J14" s="49"/>
      <c r="K14" s="49"/>
      <c r="L14" s="43"/>
      <c r="M14" s="202"/>
      <c r="N14" s="7">
        <v>7</v>
      </c>
      <c r="O14" s="7">
        <v>5</v>
      </c>
      <c r="P14" s="8">
        <v>2</v>
      </c>
      <c r="Q14" s="9" t="str">
        <f>IF(X14=0,0,IF(X14=1,N14,IF(X14=2,O14,IF(X14=3,P14," "))))</f>
        <v> </v>
      </c>
      <c r="R14" s="10" t="str">
        <f>IF(Y14=0," ",IF(X14=0,0,IF(X14=1,IF(N14&gt;U14,1,0),IF(X14=2,IF(O14&gt;V14,1,0),IF(P14&gt;W14,1,0)))))</f>
        <v> </v>
      </c>
      <c r="S14" s="9" t="str">
        <f>IF(Y14=0," ",IF(X14=0,0,IF(X14=1,IF(N14&lt;U14,1,0),IF(X14=2,IF(O14&lt;V14,1,0),IF(P14&lt;W14,1,0)))))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7</v>
      </c>
      <c r="V14" s="7">
        <v>6</v>
      </c>
      <c r="W14" s="8">
        <v>5</v>
      </c>
      <c r="X14" s="28">
        <f>IF(OR(LEN($I$5)=0,LEN($J$5)=0),"",IF(OR($I$5="-",$J$5="-"),0,IF($I$5=$J$5,2,IF($I$5&gt;$J$5,1,3))))</f>
      </c>
      <c r="Y14" s="20">
        <f>IF(OR(LEN($I$5)=0,LEN($J$5)=0,LEN(N14)=0,LEN(O14)=0,LEN(P14)=0,LEN(U14)=0,LEN(V14)=0,LEN(W14)=0),0,1)</f>
        <v>0</v>
      </c>
      <c r="Z14" s="161">
        <f aca="true" t="shared" si="5" ref="Z14:AB16">IF(N14&gt;U14,1,IF(N14&lt;U14,-1,0))</f>
        <v>0</v>
      </c>
      <c r="AA14" s="162">
        <f t="shared" si="5"/>
        <v>-1</v>
      </c>
      <c r="AB14" s="163">
        <f t="shared" si="5"/>
        <v>-1</v>
      </c>
      <c r="AC14" s="154">
        <f>SUM(R14:R16,R18:R20)</f>
        <v>0</v>
      </c>
      <c r="AD14" s="155">
        <f>SUM(S14:S16,S18:S20)</f>
        <v>0</v>
      </c>
      <c r="AF14" s="91" t="str">
        <f>N21</f>
        <v>Jack</v>
      </c>
      <c r="AG14" s="88">
        <f>AC25</f>
        <v>0</v>
      </c>
      <c r="AH14" s="111"/>
      <c r="AI14" s="93" t="str">
        <f>U21</f>
        <v>Friedrich</v>
      </c>
      <c r="AJ14" s="88">
        <f>AD25</f>
        <v>0</v>
      </c>
    </row>
    <row r="15" spans="2:36" ht="13.5" customHeight="1">
      <c r="B15" s="95" t="str">
        <f>CONCATENATE("[b]2 тайм:[/b]",CHAR(10),"4. ",N9,"-",O9,"-",P9," || ",U9,"-",V9,"-",W9,CHAR(10),"5. ",N10,"-",O10,"-",P10," || ",U10,"-",V10,"-",W10)</f>
        <v>[b]2 тайм:[/b]
4. 7-6-2 || 6-7-4
5. 1-5-4 || 9-1-2</v>
      </c>
      <c r="C15" s="190" t="s">
        <v>13</v>
      </c>
      <c r="D15" s="191"/>
      <c r="E15" s="191"/>
      <c r="F15" s="191"/>
      <c r="G15" s="192"/>
      <c r="H15" s="61"/>
      <c r="I15" s="59"/>
      <c r="J15" s="59"/>
      <c r="K15" s="59"/>
      <c r="L15" s="62"/>
      <c r="M15" s="202"/>
      <c r="N15" s="7">
        <v>1</v>
      </c>
      <c r="O15" s="7">
        <v>4</v>
      </c>
      <c r="P15" s="8">
        <v>9</v>
      </c>
      <c r="Q15" s="9" t="str">
        <f>IF(X15=0,0,IF(X15=1,N15,IF(X15=2,O15,IF(X15=3,P15," "))))</f>
        <v> </v>
      </c>
      <c r="R15" s="10" t="str">
        <f>IF(Y15=0," ",IF(X15=0,0,IF(X15=1,IF(N15&gt;U15,1,0),IF(X15=2,IF(O15&gt;V15,1,0),IF(P15&gt;W15,1,0)))))</f>
        <v> </v>
      </c>
      <c r="S15" s="9" t="str">
        <f>IF(Y15=0," ",IF(X15=0,0,IF(X15=1,IF(N15&lt;U15,1,0),IF(X15=2,IF(O15&lt;V15,1,0),IF(P15&lt;W15,1,0)))))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1</v>
      </c>
      <c r="V15" s="7">
        <v>3</v>
      </c>
      <c r="W15" s="8">
        <v>9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64">
        <f t="shared" si="5"/>
        <v>0</v>
      </c>
      <c r="AA15" s="165">
        <f t="shared" si="5"/>
        <v>1</v>
      </c>
      <c r="AB15" s="4">
        <f t="shared" si="5"/>
        <v>0</v>
      </c>
      <c r="AC15" s="179" t="s">
        <v>4</v>
      </c>
      <c r="AD15" s="180"/>
      <c r="AF15" s="91" t="str">
        <f>N21</f>
        <v>Jack</v>
      </c>
      <c r="AG15" s="88">
        <f>AD25</f>
        <v>0</v>
      </c>
      <c r="AH15" s="111"/>
      <c r="AI15" s="94" t="str">
        <f>U21</f>
        <v>Friedrich</v>
      </c>
      <c r="AJ15" s="88">
        <f>AC25</f>
        <v>0</v>
      </c>
    </row>
    <row r="16" spans="1:36" ht="13.5" customHeight="1" thickBot="1">
      <c r="A16" s="13"/>
      <c r="B16" s="95" t="str">
        <f>CONCATENATE("6. ",N11,"-",O11,"-",P11," || ",U11,"-",V11,"-",W11)</f>
        <v>6. 3-8-9 || 8-5-3</v>
      </c>
      <c r="C16" s="217">
        <f>SUM(AC9,AC18,AC27,AC36)</f>
        <v>0</v>
      </c>
      <c r="D16" s="218"/>
      <c r="E16" s="218"/>
      <c r="F16" s="218"/>
      <c r="G16" s="73">
        <f>SUM(AD9,AD18,AD27,AD36)</f>
        <v>0</v>
      </c>
      <c r="H16" s="64"/>
      <c r="I16" s="63"/>
      <c r="J16" s="63"/>
      <c r="K16" s="63"/>
      <c r="L16" s="63"/>
      <c r="M16" s="202"/>
      <c r="N16" s="7">
        <v>8</v>
      </c>
      <c r="O16" s="7">
        <v>6</v>
      </c>
      <c r="P16" s="8">
        <v>3</v>
      </c>
      <c r="Q16" s="9" t="str">
        <f>IF(X16=0,0,IF(X16=1,N16,IF(X16=2,O16,IF(X16=3,P16," "))))</f>
        <v> </v>
      </c>
      <c r="R16" s="10" t="str">
        <f>IF(Y16=0," ",IF(X16=0,0,IF(X16=1,IF(N16&gt;U16,1,0),IF(X16=2,IF(O16&gt;V16,1,0),IF(P16&gt;W16,1,0)))))</f>
        <v> </v>
      </c>
      <c r="S16" s="9" t="str">
        <f>IF(Y16=0," ",IF(X16=0,0,IF(X16=1,IF(N16&lt;U16,1,0),IF(X16=2,IF(O16&lt;V16,1,0),IF(P16&lt;W16,1,0)))))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8</v>
      </c>
      <c r="V16" s="7">
        <v>4</v>
      </c>
      <c r="W16" s="8">
        <v>2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66">
        <f t="shared" si="5"/>
        <v>0</v>
      </c>
      <c r="AA16" s="167">
        <f t="shared" si="5"/>
        <v>1</v>
      </c>
      <c r="AB16" s="4">
        <f t="shared" si="5"/>
        <v>1</v>
      </c>
      <c r="AC16" s="154">
        <f>IF(AC14-AD14&gt;0,AC14-AD14,0)</f>
        <v>0</v>
      </c>
      <c r="AD16" s="155">
        <f>IF(AC14-AD14&lt;0,AD14-AC14,0)</f>
        <v>0</v>
      </c>
      <c r="AF16" s="91" t="str">
        <f>N21</f>
        <v>Jack</v>
      </c>
      <c r="AG16" s="88">
        <f>COUNTIF(Q23:Q29,9)</f>
        <v>0</v>
      </c>
      <c r="AH16" s="111"/>
      <c r="AI16" s="93" t="str">
        <f>U21</f>
        <v>Friedrich</v>
      </c>
      <c r="AJ16" s="88">
        <f>COUNTIF(T23:T29,9)</f>
        <v>0</v>
      </c>
    </row>
    <row r="17" spans="1:36" ht="13.5" customHeight="1" thickBot="1">
      <c r="A17" s="13"/>
      <c r="B17" s="95" t="str">
        <f>CONCATENATE(CHAR(10),"[b]Линия 2. [color=#FF0000][u]",AC12," ",CHAR(150)," ",AD12,"[/u] - ",AC14,":",AD14," [/color] (разница ",AC16,":",AD16,") (",AC18,"-",AD18,")[/b]")</f>
        <v>
[b]Линия 2. [color=#FF0000][u]Mica64 – darsal17[/u] - 0:0 [/color] (разница 0:0) (0-0)[/b]</v>
      </c>
      <c r="C17" s="63" t="s">
        <v>6</v>
      </c>
      <c r="D17" s="63"/>
      <c r="E17" s="63"/>
      <c r="F17" s="63"/>
      <c r="G17" s="63"/>
      <c r="H17" s="64"/>
      <c r="I17" s="63"/>
      <c r="J17" s="63"/>
      <c r="K17" s="63"/>
      <c r="L17" s="63"/>
      <c r="M17" s="202"/>
      <c r="N17" s="196" t="s">
        <v>1</v>
      </c>
      <c r="O17" s="196"/>
      <c r="P17" s="197"/>
      <c r="Q17" s="19"/>
      <c r="R17" s="83"/>
      <c r="S17" s="77"/>
      <c r="T17" s="19"/>
      <c r="U17" s="195" t="s">
        <v>1</v>
      </c>
      <c r="V17" s="196"/>
      <c r="W17" s="197"/>
      <c r="X17" s="27"/>
      <c r="Y17" s="15"/>
      <c r="Z17" s="38"/>
      <c r="AA17" s="38"/>
      <c r="AB17" s="38"/>
      <c r="AC17" s="173" t="s">
        <v>13</v>
      </c>
      <c r="AD17" s="174"/>
      <c r="AF17" s="91" t="str">
        <f>N30</f>
        <v>timoffii</v>
      </c>
      <c r="AG17" s="88">
        <v>1</v>
      </c>
      <c r="AH17" s="111"/>
      <c r="AI17" s="113" t="str">
        <f>U30</f>
        <v>Батькович</v>
      </c>
      <c r="AJ17" s="88">
        <v>1</v>
      </c>
    </row>
    <row r="18" spans="1:36" ht="13.5" customHeight="1">
      <c r="A18" s="13"/>
      <c r="B18" s="95" t="str">
        <f>CONCATENATE("[b]Прогнозы: ",CHAR(10),"1 тайм:[/b]",CHAR(10),"1. ",N14,"-",O14,"-",P14," || ",U14,"-",V14,"-",W14)</f>
        <v>[b]Прогнозы: 
1 тайм:[/b]
1. 7-5-2 || 7-6-5</v>
      </c>
      <c r="C18" s="49" t="s">
        <v>6</v>
      </c>
      <c r="D18" s="49"/>
      <c r="E18" s="49"/>
      <c r="F18" s="49"/>
      <c r="G18" s="49"/>
      <c r="H18" s="49"/>
      <c r="I18" s="49"/>
      <c r="J18" s="49"/>
      <c r="K18" s="49"/>
      <c r="L18" s="49"/>
      <c r="M18" s="202"/>
      <c r="N18" s="7">
        <v>3</v>
      </c>
      <c r="O18" s="7">
        <v>7</v>
      </c>
      <c r="P18" s="8">
        <v>5</v>
      </c>
      <c r="Q18" s="9" t="str">
        <f>IF(X18=0,0,IF(X18=1,N18,IF(X18=2,O18,IF(X18=3,P18," "))))</f>
        <v> </v>
      </c>
      <c r="R18" s="10" t="str">
        <f>IF(Y18=0," ",IF(X18=0,0,IF(X18=1,IF(N18&gt;U18,1,0),IF(X18=2,IF(O18&gt;V18,1,0),IF(P18&gt;W18,1,0)))))</f>
        <v> </v>
      </c>
      <c r="S18" s="9" t="str">
        <f>IF(Y18=0," ",IF(X18=0,0,IF(X18=1,IF(N18&lt;U18,1,0),IF(X18=2,IF(O18&lt;V18,1,0),IF(P18&lt;W18,1,0)))))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8</v>
      </c>
      <c r="V18" s="7">
        <v>5</v>
      </c>
      <c r="W18" s="8">
        <v>2</v>
      </c>
      <c r="X18" s="4">
        <f>IF(OR(LEN($I$9)=0,LEN($J$9)=0),"",IF(OR($I$9="-",$J$9="-"),0,IF($I$9=$J$9,2,IF($I$9&gt;$J$9,1,3))))</f>
      </c>
      <c r="Y18" s="20">
        <f>IF(OR(LEN($I$9)=0,LEN($J$9)=0,LEN(N18)=0,LEN(O18)=0,LEN(P18)=0,LEN(U18)=0,LEN(V18)=0,LEN(W18)=0),0,1)</f>
        <v>0</v>
      </c>
      <c r="Z18" s="161">
        <f aca="true" t="shared" si="6" ref="Z18:AB20">IF(N18&gt;U18,1,IF(N18&lt;U18,-1,0))</f>
        <v>-1</v>
      </c>
      <c r="AA18" s="162">
        <f t="shared" si="6"/>
        <v>1</v>
      </c>
      <c r="AB18" s="163">
        <f t="shared" si="6"/>
        <v>1</v>
      </c>
      <c r="AC18" s="154">
        <f>SUM(Q14:Q16,Q18:Q20)</f>
        <v>0</v>
      </c>
      <c r="AD18" s="155">
        <f>SUM(T14:T16,T18:T20)</f>
        <v>0</v>
      </c>
      <c r="AF18" s="91" t="str">
        <f>N30</f>
        <v>timoffii</v>
      </c>
      <c r="AG18" s="88">
        <f>AC36</f>
        <v>0</v>
      </c>
      <c r="AH18" s="111"/>
      <c r="AI18" s="93" t="str">
        <f>U30</f>
        <v>Батькович</v>
      </c>
      <c r="AJ18" s="88">
        <f>AD36</f>
        <v>0</v>
      </c>
    </row>
    <row r="19" spans="1:36" ht="13.5" customHeight="1">
      <c r="A19" s="13"/>
      <c r="B19" s="95" t="str">
        <f>CONCATENATE("2. ",N15,"-",O15,"-",P15," || ",U15,"-",V15,"-",W15,CHAR(10),"3. ",N16,"-",O16,"-",P16," || ",U16,"-",V16,"-",W16)</f>
        <v>2. 1-4-9 || 1-3-9
3. 8-6-3 || 8-4-2</v>
      </c>
      <c r="C19" s="49" t="s">
        <v>6</v>
      </c>
      <c r="D19" s="49"/>
      <c r="E19" s="49"/>
      <c r="F19" s="49"/>
      <c r="G19" s="49"/>
      <c r="H19" s="49"/>
      <c r="I19" s="49"/>
      <c r="J19" s="49"/>
      <c r="K19" s="49"/>
      <c r="L19" s="49"/>
      <c r="M19" s="202"/>
      <c r="N19" s="7">
        <v>6</v>
      </c>
      <c r="O19" s="7">
        <v>8</v>
      </c>
      <c r="P19" s="8">
        <v>1</v>
      </c>
      <c r="Q19" s="9" t="str">
        <f>IF(X19=0,0,IF(X19=1,N19,IF(X19=2,O19,IF(X19=3,P19," "))))</f>
        <v> </v>
      </c>
      <c r="R19" s="10" t="str">
        <f>IF(Y19=0," ",IF(X19=0,0,IF(X19=1,IF(N19&gt;U19,1,0),IF(X19=2,IF(O19&gt;V19,1,0),IF(P19&gt;W19,1,0)))))</f>
        <v> </v>
      </c>
      <c r="S19" s="9" t="str">
        <f>IF(Y19=0," ",IF(X19=0,0,IF(X19=1,IF(N19&lt;U19,1,0),IF(X19=2,IF(O19&lt;V19,1,0),IF(P19&lt;W19,1,0)))))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9</v>
      </c>
      <c r="V19" s="7">
        <v>3</v>
      </c>
      <c r="W19" s="8">
        <v>1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164">
        <f t="shared" si="6"/>
        <v>-1</v>
      </c>
      <c r="AA19" s="165">
        <f t="shared" si="6"/>
        <v>1</v>
      </c>
      <c r="AB19" s="4">
        <f t="shared" si="6"/>
        <v>0</v>
      </c>
      <c r="AC19" s="49"/>
      <c r="AD19" s="50"/>
      <c r="AF19" s="91" t="str">
        <f>N30</f>
        <v>timoffii</v>
      </c>
      <c r="AG19" s="88">
        <f>AC34</f>
        <v>0</v>
      </c>
      <c r="AH19" s="111"/>
      <c r="AI19" s="93" t="str">
        <f>U30</f>
        <v>Батькович</v>
      </c>
      <c r="AJ19" s="88">
        <f>AD34</f>
        <v>0</v>
      </c>
    </row>
    <row r="20" spans="1:36" ht="13.5" customHeight="1" thickBot="1">
      <c r="A20" s="13"/>
      <c r="B20" s="95" t="str">
        <f>CONCATENATE("[b]2 тайм:[/b]",CHAR(10),"4. ",N18,"-",O18,"-",P18," || ",U18,"-",V18,"-",W18,CHAR(10),"5. ",N19,"-",O19,"-",P19," || ",U19,"-",V19,"-",W19)</f>
        <v>[b]2 тайм:[/b]
4. 3-7-5 || 8-5-2
5. 6-8-1 || 9-3-1</v>
      </c>
      <c r="C20" s="49" t="s">
        <v>6</v>
      </c>
      <c r="D20" s="49"/>
      <c r="E20" s="49"/>
      <c r="F20" s="49"/>
      <c r="G20" s="49"/>
      <c r="H20" s="49"/>
      <c r="I20" s="49"/>
      <c r="J20" s="49"/>
      <c r="K20" s="49"/>
      <c r="L20" s="49"/>
      <c r="M20" s="202"/>
      <c r="N20" s="171">
        <v>2</v>
      </c>
      <c r="O20" s="7">
        <v>9</v>
      </c>
      <c r="P20" s="8">
        <v>4</v>
      </c>
      <c r="Q20" s="9" t="str">
        <f>IF(X20=0,0,IF(X20=1,N20,IF(X20=2,O20,IF(X20=3,P20," "))))</f>
        <v> </v>
      </c>
      <c r="R20" s="10" t="str">
        <f>IF(Y20=0," ",IF(X20=0,0,IF(X20=1,IF(N20&gt;U20,1,0),IF(X20=2,IF(O20&gt;V20,1,0),IF(P20&gt;W20,1,0)))))</f>
        <v> </v>
      </c>
      <c r="S20" s="9" t="str">
        <f>IF(Y20=0," ",IF(X20=0,0,IF(X20=1,IF(N20&lt;U20,1,0),IF(X20=2,IF(O20&lt;V20,1,0),IF(P20&lt;W20,1,0)))))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7</v>
      </c>
      <c r="V20" s="7">
        <v>6</v>
      </c>
      <c r="W20" s="8">
        <v>4</v>
      </c>
      <c r="X20" s="29">
        <f>IF(OR(LEN($I$11)=0,LEN($J$11)=0),"",IF(OR($I$11="-",$J$11="-"),0,IF($I$11=$J$11,2,IF($I$11&gt;$J$11,1,3))))</f>
      </c>
      <c r="Y20" s="18">
        <f>IF(OR(LEN($I$11)=0,LEN($J$11)=0,LEN(N20)=0,LEN(O20)=0,LEN(P20)=0,LEN(U20)=0,LEN(V20)=0,LEN(W20)=0),0,1)</f>
        <v>0</v>
      </c>
      <c r="Z20" s="168">
        <f t="shared" si="6"/>
        <v>-1</v>
      </c>
      <c r="AA20" s="169">
        <f t="shared" si="6"/>
        <v>1</v>
      </c>
      <c r="AB20" s="170">
        <f t="shared" si="6"/>
        <v>0</v>
      </c>
      <c r="AC20" s="51"/>
      <c r="AD20" s="52"/>
      <c r="AF20" s="91" t="str">
        <f>N30</f>
        <v>timoffii</v>
      </c>
      <c r="AG20" s="88">
        <f>AD34</f>
        <v>0</v>
      </c>
      <c r="AH20" s="111"/>
      <c r="AI20" s="94" t="str">
        <f>U30</f>
        <v>Батькович</v>
      </c>
      <c r="AJ20" s="88">
        <f>AC34</f>
        <v>0</v>
      </c>
    </row>
    <row r="21" spans="1:36" ht="13.5" customHeight="1" thickBot="1">
      <c r="A21" s="13"/>
      <c r="B21" s="95" t="str">
        <f>CONCATENATE("6. ",N20,"-",O20,"-",P20," || ",U20,"-",V20,"-",W20)</f>
        <v>6. 2-9-4 || 7-6-4</v>
      </c>
      <c r="C21" s="49" t="s">
        <v>6</v>
      </c>
      <c r="D21" s="49"/>
      <c r="E21" s="49"/>
      <c r="F21" s="49"/>
      <c r="G21" s="49"/>
      <c r="H21" s="49"/>
      <c r="I21" s="49"/>
      <c r="J21" s="49"/>
      <c r="K21" s="49"/>
      <c r="L21" s="49"/>
      <c r="M21" s="202"/>
      <c r="N21" s="187" t="s">
        <v>48</v>
      </c>
      <c r="O21" s="188"/>
      <c r="P21" s="189"/>
      <c r="Q21" s="32"/>
      <c r="R21" s="32"/>
      <c r="S21" s="32"/>
      <c r="T21" s="32"/>
      <c r="U21" s="187" t="s">
        <v>107</v>
      </c>
      <c r="V21" s="188"/>
      <c r="W21" s="189"/>
      <c r="X21" s="49"/>
      <c r="Y21" s="49"/>
      <c r="Z21" s="49"/>
      <c r="AA21" s="49"/>
      <c r="AB21" s="49"/>
      <c r="AC21" s="156" t="str">
        <f>IF(LEN(N21)=0," ",N21)</f>
        <v>Jack</v>
      </c>
      <c r="AD21" s="157" t="str">
        <f>IF(LEN(U21)=0," ",U21)</f>
        <v>Friedrich</v>
      </c>
      <c r="AF21" s="91" t="str">
        <f>N30</f>
        <v>timoffii</v>
      </c>
      <c r="AG21" s="88">
        <f>COUNTIF(Q32:Q38,9)</f>
        <v>0</v>
      </c>
      <c r="AH21" s="111"/>
      <c r="AI21" s="93" t="str">
        <f>U30</f>
        <v>Батькович</v>
      </c>
      <c r="AJ21" s="88">
        <f>COUNTIF(T32:T38,9)</f>
        <v>0</v>
      </c>
    </row>
    <row r="22" spans="1:36" ht="13.5" customHeight="1" thickBot="1">
      <c r="A22" s="13"/>
      <c r="B22" s="95" t="str">
        <f>CONCATENATE(CHAR(10),"[b]Линия 3. [color=#FF0000][u]",AC21," ",CHAR(150)," ",AD21,"[/u] - ",AC23,":",AD23," [/color] (разница ",AC25,":",AD25,") (",AC27,"-",AD27,")[/b]")</f>
        <v>
[b]Линия 3. [color=#FF0000][u]Jack – Friedrich[/u] - 0:0 [/color] (разница 0:0) (0-0)[/b]</v>
      </c>
      <c r="C22" s="49" t="s">
        <v>6</v>
      </c>
      <c r="D22" s="49"/>
      <c r="E22" s="49"/>
      <c r="F22" s="49"/>
      <c r="G22" s="49"/>
      <c r="H22" s="49"/>
      <c r="I22" s="49"/>
      <c r="J22" s="49"/>
      <c r="K22" s="49"/>
      <c r="L22" s="49"/>
      <c r="M22" s="202"/>
      <c r="N22" s="199" t="s">
        <v>0</v>
      </c>
      <c r="O22" s="199"/>
      <c r="P22" s="200"/>
      <c r="Q22" s="84" t="s">
        <v>12</v>
      </c>
      <c r="R22" s="204" t="s">
        <v>8</v>
      </c>
      <c r="S22" s="205"/>
      <c r="T22" s="84" t="s">
        <v>12</v>
      </c>
      <c r="U22" s="198" t="s">
        <v>0</v>
      </c>
      <c r="V22" s="199"/>
      <c r="W22" s="200"/>
      <c r="X22" s="49"/>
      <c r="Y22" s="49"/>
      <c r="Z22" s="35"/>
      <c r="AA22" s="35"/>
      <c r="AB22" s="35"/>
      <c r="AC22" s="179" t="s">
        <v>3</v>
      </c>
      <c r="AD22" s="180"/>
      <c r="AF22" s="91" t="str">
        <f>N39</f>
        <v>Дик Хантер</v>
      </c>
      <c r="AG22" s="88">
        <v>0</v>
      </c>
      <c r="AH22" s="111"/>
      <c r="AI22" s="113" t="str">
        <f>U39</f>
        <v>nikitarfs</v>
      </c>
      <c r="AJ22" s="88">
        <v>0</v>
      </c>
    </row>
    <row r="23" spans="1:36" ht="13.5" customHeight="1">
      <c r="A23" s="13"/>
      <c r="B23" s="95" t="str">
        <f>CONCATENATE("[b]Прогнозы: ",CHAR(10),"1 тайм:[/b]",CHAR(10),"1. ",N23,"-",O23,"-",P23," || ",U23,"-",V23,"-",W23)</f>
        <v>[b]Прогнозы: 
1 тайм:[/b]
1. 6-7-3 || 7-6-4</v>
      </c>
      <c r="C23" s="49" t="s">
        <v>6</v>
      </c>
      <c r="D23" s="49"/>
      <c r="E23" s="49"/>
      <c r="F23" s="49"/>
      <c r="G23" s="49"/>
      <c r="H23" s="49"/>
      <c r="I23" s="49"/>
      <c r="J23" s="49"/>
      <c r="K23" s="49"/>
      <c r="L23" s="49"/>
      <c r="M23" s="202"/>
      <c r="N23" s="7">
        <v>6</v>
      </c>
      <c r="O23" s="7">
        <v>7</v>
      </c>
      <c r="P23" s="8">
        <v>3</v>
      </c>
      <c r="Q23" s="9" t="str">
        <f>IF(X23=0,0,IF(X23=1,N23,IF(X23=2,O23,IF(X23=3,P23," "))))</f>
        <v> </v>
      </c>
      <c r="R23" s="10" t="str">
        <f>IF(Y23=0," ",IF(X23=0,0,IF(X23=1,IF(N23&gt;U23,1,0),IF(X23=2,IF(O23&gt;V23,1,0),IF(P23&gt;W23,1,0)))))</f>
        <v> </v>
      </c>
      <c r="S23" s="9" t="str">
        <f>IF(Y23=0," ",IF(X23=0,0,IF(X23=1,IF(N23&lt;U23,1,0),IF(X23=2,IF(O23&lt;V23,1,0),IF(P23&lt;W23,1,0)))))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7</v>
      </c>
      <c r="V23" s="7">
        <v>6</v>
      </c>
      <c r="W23" s="8">
        <v>4</v>
      </c>
      <c r="X23" s="28">
        <f>IF(OR(LEN($I$5)=0,LEN($J$5)=0),"",IF(OR($I$5="-",$J$5="-"),0,IF($I$5=$J$5,2,IF($I$5&gt;$J$5,1,3))))</f>
      </c>
      <c r="Y23" s="20">
        <f>IF(OR(LEN($I$5)=0,LEN($J$5)=0,LEN(N23)=0,LEN(O23)=0,LEN(P23)=0,LEN(U23)=0,LEN(V23)=0,LEN(W23)=0),0,1)</f>
        <v>0</v>
      </c>
      <c r="Z23" s="161">
        <f aca="true" t="shared" si="7" ref="Z23:AB25">IF(N23&gt;U23,1,IF(N23&lt;U23,-1,0))</f>
        <v>-1</v>
      </c>
      <c r="AA23" s="162">
        <f t="shared" si="7"/>
        <v>1</v>
      </c>
      <c r="AB23" s="163">
        <f t="shared" si="7"/>
        <v>-1</v>
      </c>
      <c r="AC23" s="154">
        <f>SUM(R23:R25,R27:R29)</f>
        <v>0</v>
      </c>
      <c r="AD23" s="155">
        <f>SUM(S23:S25,S27:S29)</f>
        <v>0</v>
      </c>
      <c r="AF23" s="91" t="str">
        <f>N39</f>
        <v>Дик Хантер</v>
      </c>
      <c r="AG23" s="88">
        <f>AC41</f>
        <v>0</v>
      </c>
      <c r="AH23" s="111"/>
      <c r="AI23" s="93" t="str">
        <f>U39</f>
        <v>nikitarfs</v>
      </c>
      <c r="AJ23" s="88">
        <f>AD41</f>
        <v>0</v>
      </c>
    </row>
    <row r="24" spans="1:36" ht="13.5" customHeight="1">
      <c r="A24" s="13"/>
      <c r="B24" s="95" t="str">
        <f>CONCATENATE("2. ",N24,"-",O24,"-",P24," || ",U24,"-",V24,"-",W24,CHAR(10),"3. ",N25,"-",O25,"-",P25," || ",U25,"-",V25,"-",W25)</f>
        <v>2. 2-4-9 || 2-3-9
3. 8-5-1 || 8-5-1</v>
      </c>
      <c r="C24" s="49" t="s">
        <v>6</v>
      </c>
      <c r="D24" s="49"/>
      <c r="E24" s="49"/>
      <c r="F24" s="49"/>
      <c r="G24" s="49"/>
      <c r="H24" s="49"/>
      <c r="I24" s="49"/>
      <c r="J24" s="49"/>
      <c r="K24" s="49"/>
      <c r="L24" s="49"/>
      <c r="M24" s="202"/>
      <c r="N24" s="7">
        <v>2</v>
      </c>
      <c r="O24" s="7">
        <v>4</v>
      </c>
      <c r="P24" s="8">
        <v>9</v>
      </c>
      <c r="Q24" s="9" t="str">
        <f>IF(X24=0,0,IF(X24=1,N24,IF(X24=2,O24,IF(X24=3,P24," "))))</f>
        <v> </v>
      </c>
      <c r="R24" s="10" t="str">
        <f>IF(Y24=0," ",IF(X24=0,0,IF(X24=1,IF(N24&gt;U24,1,0),IF(X24=2,IF(O24&gt;V24,1,0),IF(P24&gt;W24,1,0)))))</f>
        <v> </v>
      </c>
      <c r="S24" s="9" t="str">
        <f>IF(Y24=0," ",IF(X24=0,0,IF(X24=1,IF(N24&lt;U24,1,0),IF(X24=2,IF(O24&lt;V24,1,0),IF(P24&lt;W24,1,0)))))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2</v>
      </c>
      <c r="V24" s="7">
        <v>3</v>
      </c>
      <c r="W24" s="8">
        <v>9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64">
        <f t="shared" si="7"/>
        <v>0</v>
      </c>
      <c r="AA24" s="165">
        <f t="shared" si="7"/>
        <v>1</v>
      </c>
      <c r="AB24" s="4">
        <f t="shared" si="7"/>
        <v>0</v>
      </c>
      <c r="AC24" s="179" t="s">
        <v>4</v>
      </c>
      <c r="AD24" s="180"/>
      <c r="AF24" s="91" t="str">
        <f>N39</f>
        <v>Дик Хантер</v>
      </c>
      <c r="AG24" s="88">
        <v>0</v>
      </c>
      <c r="AH24" s="111"/>
      <c r="AI24" s="93" t="str">
        <f>U39</f>
        <v>nikitarfs</v>
      </c>
      <c r="AJ24" s="88">
        <v>0</v>
      </c>
    </row>
    <row r="25" spans="1:36" ht="13.5" customHeight="1" thickBot="1">
      <c r="A25" s="13"/>
      <c r="B25" s="95" t="str">
        <f>CONCATENATE("[b]2 тайм:[/b]",CHAR(10),"4. ",N27,"-",O27,"-",P27," || ",U27,"-",V27,"-",W27,CHAR(10),"5. ",N28,"-",O28,"-",P28," || ",U28,"-",V28,"-",W28)</f>
        <v>[b]2 тайм:[/b]
4. 2-8-6 || 8-5-1
5. 7-5-1 || 9-4-2</v>
      </c>
      <c r="C25" s="49" t="s">
        <v>6</v>
      </c>
      <c r="D25" s="49"/>
      <c r="E25" s="49"/>
      <c r="F25" s="49"/>
      <c r="G25" s="49"/>
      <c r="H25" s="49"/>
      <c r="I25" s="49"/>
      <c r="J25" s="49"/>
      <c r="K25" s="49"/>
      <c r="L25" s="49"/>
      <c r="M25" s="202"/>
      <c r="N25" s="7">
        <v>8</v>
      </c>
      <c r="O25" s="7">
        <v>5</v>
      </c>
      <c r="P25" s="8">
        <v>1</v>
      </c>
      <c r="Q25" s="9" t="str">
        <f>IF(X25=0,0,IF(X25=1,N25,IF(X25=2,O25,IF(X25=3,P25," "))))</f>
        <v> </v>
      </c>
      <c r="R25" s="10" t="str">
        <f>IF(Y25=0," ",IF(X25=0,0,IF(X25=1,IF(N25&gt;U25,1,0),IF(X25=2,IF(O25&gt;V25,1,0),IF(P25&gt;W25,1,0)))))</f>
        <v> </v>
      </c>
      <c r="S25" s="9" t="str">
        <f>IF(Y25=0," ",IF(X25=0,0,IF(X25=1,IF(N25&lt;U25,1,0),IF(X25=2,IF(O25&lt;V25,1,0),IF(P25&lt;W25,1,0)))))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8</v>
      </c>
      <c r="V25" s="7">
        <v>5</v>
      </c>
      <c r="W25" s="8">
        <v>1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66">
        <f t="shared" si="7"/>
        <v>0</v>
      </c>
      <c r="AA25" s="167">
        <f t="shared" si="7"/>
        <v>0</v>
      </c>
      <c r="AB25" s="4">
        <f t="shared" si="7"/>
        <v>0</v>
      </c>
      <c r="AC25" s="154">
        <f>IF(AC23-AD23&gt;0,AC23-AD23,0)</f>
        <v>0</v>
      </c>
      <c r="AD25" s="155">
        <f>IF(AC23-AD23&lt;0,AD23-AC23,0)</f>
        <v>0</v>
      </c>
      <c r="AF25" s="91" t="str">
        <f>N39</f>
        <v>Дик Хантер</v>
      </c>
      <c r="AG25" s="88">
        <v>0</v>
      </c>
      <c r="AH25" s="111"/>
      <c r="AI25" s="94" t="str">
        <f>U39</f>
        <v>nikitarfs</v>
      </c>
      <c r="AJ25" s="88">
        <v>0</v>
      </c>
    </row>
    <row r="26" spans="1:36" ht="13.5" customHeight="1" thickBot="1">
      <c r="A26" s="13"/>
      <c r="B26" s="95" t="str">
        <f>CONCATENATE("6. ",N29,"-",O29,"-",P29," || ",U29,"-",V29,"-",W29)</f>
        <v>6. 3-9-4 || 6-7-3</v>
      </c>
      <c r="C26" s="49" t="s">
        <v>6</v>
      </c>
      <c r="D26" s="49"/>
      <c r="E26" s="49"/>
      <c r="F26" s="49"/>
      <c r="G26" s="49"/>
      <c r="H26" s="49"/>
      <c r="I26" s="49"/>
      <c r="J26" s="49"/>
      <c r="K26" s="49"/>
      <c r="L26" s="49"/>
      <c r="M26" s="202"/>
      <c r="N26" s="196" t="s">
        <v>1</v>
      </c>
      <c r="O26" s="196"/>
      <c r="P26" s="197"/>
      <c r="Q26" s="19"/>
      <c r="R26" s="83"/>
      <c r="S26" s="77"/>
      <c r="T26" s="19"/>
      <c r="U26" s="195" t="s">
        <v>1</v>
      </c>
      <c r="V26" s="196"/>
      <c r="W26" s="197"/>
      <c r="X26" s="37"/>
      <c r="Y26" s="38"/>
      <c r="Z26" s="38"/>
      <c r="AA26" s="38"/>
      <c r="AB26" s="38"/>
      <c r="AC26" s="173" t="s">
        <v>13</v>
      </c>
      <c r="AD26" s="174"/>
      <c r="AF26" s="91" t="str">
        <f>N39</f>
        <v>Дик Хантер</v>
      </c>
      <c r="AG26" s="88">
        <f>COUNTIF(Q41:Q47,9)</f>
        <v>0</v>
      </c>
      <c r="AH26" s="111"/>
      <c r="AI26" s="93" t="str">
        <f>U39</f>
        <v>nikitarfs</v>
      </c>
      <c r="AJ26" s="88">
        <f>COUNTIF(T41:T47,9)</f>
        <v>0</v>
      </c>
    </row>
    <row r="27" spans="1:36" ht="13.5" customHeight="1">
      <c r="A27" s="13"/>
      <c r="B27" s="95" t="str">
        <f>CONCATENATE(CHAR(10),"[b]Линия 4. [color=#FF0000][u]",AC30," ",CHAR(150)," ",AD30,"[/u] - ",AC32,":",AD32," [/color] (разница ",AC34,":",AD34,") (",AC36,"-",AD36,")[/b]")</f>
        <v>
[b]Линия 4. [color=#FF0000][u]timoffii – Батькович[/u] - 0:0 [/color] (разница 0:0) (0-0)[/b]</v>
      </c>
      <c r="C27" s="49" t="s">
        <v>6</v>
      </c>
      <c r="D27" s="49"/>
      <c r="E27" s="49"/>
      <c r="F27" s="49"/>
      <c r="G27" s="49"/>
      <c r="H27" s="49"/>
      <c r="I27" s="49"/>
      <c r="J27" s="49"/>
      <c r="K27" s="49"/>
      <c r="L27" s="49"/>
      <c r="M27" s="202"/>
      <c r="N27" s="7">
        <v>2</v>
      </c>
      <c r="O27" s="7">
        <v>8</v>
      </c>
      <c r="P27" s="8">
        <v>6</v>
      </c>
      <c r="Q27" s="9" t="str">
        <f>IF(X27=0,0,IF(X27=1,N27,IF(X27=2,O27,IF(X27=3,P27," "))))</f>
        <v> </v>
      </c>
      <c r="R27" s="10" t="str">
        <f>IF(Y27=0," ",IF(X27=0,0,IF(X27=1,IF(N27&gt;U27,1,0),IF(X27=2,IF(O27&gt;V27,1,0),IF(P27&gt;W27,1,0)))))</f>
        <v> </v>
      </c>
      <c r="S27" s="9" t="str">
        <f>IF(Y27=0," ",IF(X27=0,0,IF(X27=1,IF(N27&lt;U27,1,0),IF(X27=2,IF(O27&lt;V27,1,0),IF(P27&lt;W27,1,0)))))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8</v>
      </c>
      <c r="V27" s="7">
        <v>5</v>
      </c>
      <c r="W27" s="8">
        <v>1</v>
      </c>
      <c r="X27" s="4">
        <f>IF(OR(LEN($I$9)=0,LEN($J$9)=0),"",IF(OR($I$9="-",$J$9="-"),0,IF($I$9=$J$9,2,IF($I$9&gt;$J$9,1,3))))</f>
      </c>
      <c r="Y27" s="20">
        <f>IF(OR(LEN($I$9)=0,LEN($J$9)=0,LEN(N27)=0,LEN(O27)=0,LEN(P27)=0,LEN(U27)=0,LEN(V27)=0,LEN(W27)=0),0,1)</f>
        <v>0</v>
      </c>
      <c r="Z27" s="161">
        <f aca="true" t="shared" si="8" ref="Z27:AB29">IF(N27&gt;U27,1,IF(N27&lt;U27,-1,0))</f>
        <v>-1</v>
      </c>
      <c r="AA27" s="162">
        <f t="shared" si="8"/>
        <v>1</v>
      </c>
      <c r="AB27" s="163">
        <f t="shared" si="8"/>
        <v>1</v>
      </c>
      <c r="AC27" s="154">
        <f>SUM(Q23:Q25,Q27:Q29)</f>
        <v>0</v>
      </c>
      <c r="AD27" s="155">
        <f>SUM(T23:T25,T27:T29)</f>
        <v>0</v>
      </c>
      <c r="AF27" s="91">
        <f>N48</f>
        <v>0</v>
      </c>
      <c r="AG27" s="88">
        <v>0</v>
      </c>
      <c r="AH27" s="111"/>
      <c r="AI27" s="113" t="str">
        <f>U48</f>
        <v>Сергеич</v>
      </c>
      <c r="AJ27" s="88">
        <v>0</v>
      </c>
    </row>
    <row r="28" spans="1:36" ht="13.5" customHeight="1">
      <c r="A28" s="13"/>
      <c r="B28" s="95" t="str">
        <f>CONCATENATE("[b]Прогнозы: ",CHAR(10),"1 тайм:[/b]",CHAR(10),"1. ",N32,"-",O32,"-",P32," || ",U32,"-",V32,"-",W32)</f>
        <v>[b]Прогнозы: 
1 тайм:[/b]
1. 8-6-1 || 7-6-5</v>
      </c>
      <c r="C28" s="49" t="s">
        <v>6</v>
      </c>
      <c r="D28" s="49"/>
      <c r="E28" s="49"/>
      <c r="F28" s="49"/>
      <c r="G28" s="49"/>
      <c r="H28" s="49"/>
      <c r="I28" s="49"/>
      <c r="J28" s="49"/>
      <c r="K28" s="49"/>
      <c r="L28" s="49"/>
      <c r="M28" s="202"/>
      <c r="N28" s="7">
        <v>7</v>
      </c>
      <c r="O28" s="7">
        <v>5</v>
      </c>
      <c r="P28" s="8">
        <v>1</v>
      </c>
      <c r="Q28" s="9" t="str">
        <f>IF(X28=0,0,IF(X28=1,N28,IF(X28=2,O28,IF(X28=3,P28," "))))</f>
        <v> </v>
      </c>
      <c r="R28" s="10" t="str">
        <f>IF(Y28=0," ",IF(X28=0,0,IF(X28=1,IF(N28&gt;U28,1,0),IF(X28=2,IF(O28&gt;V28,1,0),IF(P28&gt;W28,1,0)))))</f>
        <v> </v>
      </c>
      <c r="S28" s="9" t="str">
        <f>IF(Y28=0," ",IF(X28=0,0,IF(X28=1,IF(N28&lt;U28,1,0),IF(X28=2,IF(O28&lt;V28,1,0),IF(P28&lt;W28,1,0)))))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9</v>
      </c>
      <c r="V28" s="7">
        <v>4</v>
      </c>
      <c r="W28" s="8">
        <v>2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164">
        <f t="shared" si="8"/>
        <v>-1</v>
      </c>
      <c r="AA28" s="165">
        <f t="shared" si="8"/>
        <v>1</v>
      </c>
      <c r="AB28" s="4">
        <f t="shared" si="8"/>
        <v>-1</v>
      </c>
      <c r="AC28" s="49"/>
      <c r="AD28" s="50"/>
      <c r="AF28" s="91">
        <f>N48</f>
        <v>0</v>
      </c>
      <c r="AG28" s="88">
        <f>AC50</f>
        <v>0</v>
      </c>
      <c r="AH28" s="111"/>
      <c r="AI28" s="93" t="str">
        <f>U48</f>
        <v>Сергеич</v>
      </c>
      <c r="AJ28" s="88">
        <f>AD50</f>
        <v>0</v>
      </c>
    </row>
    <row r="29" spans="1:36" ht="13.5" customHeight="1" thickBot="1">
      <c r="A29" s="13"/>
      <c r="B29" s="95" t="str">
        <f>CONCATENATE("2. ",N33,"-",O33,"-",P33," || ",U33,"-",V33,"-",W33,CHAR(10),"3. ",N34,"-",O34,"-",P34," || ",U34,"-",V34,"-",W34)</f>
        <v>2. 2-3-9 || 1-3-9
3. 7-5-4 || 8-4-2</v>
      </c>
      <c r="C29" s="49" t="s">
        <v>6</v>
      </c>
      <c r="D29" s="49"/>
      <c r="E29" s="49"/>
      <c r="F29" s="49"/>
      <c r="G29" s="49"/>
      <c r="H29" s="49"/>
      <c r="I29" s="49"/>
      <c r="J29" s="49"/>
      <c r="K29" s="49"/>
      <c r="L29" s="49"/>
      <c r="M29" s="202"/>
      <c r="N29" s="7">
        <v>3</v>
      </c>
      <c r="O29" s="7">
        <v>9</v>
      </c>
      <c r="P29" s="8">
        <v>4</v>
      </c>
      <c r="Q29" s="9" t="str">
        <f>IF(X29=0,0,IF(X29=1,N29,IF(X29=2,O29,IF(X29=3,P29," "))))</f>
        <v> </v>
      </c>
      <c r="R29" s="10" t="str">
        <f>IF(Y29=0," ",IF(X29=0,0,IF(X29=1,IF(N29&gt;U29,1,0),IF(X29=2,IF(O29&gt;V29,1,0),IF(P29&gt;W29,1,0)))))</f>
        <v> </v>
      </c>
      <c r="S29" s="9" t="str">
        <f>IF(Y29=0," ",IF(X29=0,0,IF(X29=1,IF(N29&lt;U29,1,0),IF(X29=2,IF(O29&lt;V29,1,0),IF(P29&lt;W29,1,0)))))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6</v>
      </c>
      <c r="V29" s="7">
        <v>7</v>
      </c>
      <c r="W29" s="8">
        <v>3</v>
      </c>
      <c r="X29" s="29">
        <f>IF(OR(LEN($I$11)=0,LEN($J$11)=0),"",IF(OR($I$11="-",$J$11="-"),0,IF($I$11=$J$11,2,IF($I$11&gt;$J$11,1,3))))</f>
      </c>
      <c r="Y29" s="18">
        <f>IF(OR(LEN($I$11)=0,LEN($J$11)=0,LEN(N29)=0,LEN(O29)=0,LEN(P29)=0,LEN(U29)=0,LEN(V29)=0,LEN(W29)=0),0,1)</f>
        <v>0</v>
      </c>
      <c r="Z29" s="168">
        <f t="shared" si="8"/>
        <v>-1</v>
      </c>
      <c r="AA29" s="169">
        <f t="shared" si="8"/>
        <v>1</v>
      </c>
      <c r="AB29" s="170">
        <f t="shared" si="8"/>
        <v>1</v>
      </c>
      <c r="AC29" s="51"/>
      <c r="AD29" s="52"/>
      <c r="AF29" s="91">
        <f>N48</f>
        <v>0</v>
      </c>
      <c r="AG29" s="88">
        <v>0</v>
      </c>
      <c r="AH29" s="111"/>
      <c r="AI29" s="93" t="str">
        <f>U48</f>
        <v>Сергеич</v>
      </c>
      <c r="AJ29" s="88">
        <v>0</v>
      </c>
    </row>
    <row r="30" spans="1:36" ht="13.5" customHeight="1" thickBot="1">
      <c r="A30" s="13"/>
      <c r="B30" s="95" t="str">
        <f>CONCATENATE("[b]2 тайм:[/b]",CHAR(10),"4. ",N36,"-",O36,"-",P36," || ",U36,"-",V36,"-",W36,CHAR(10),"5. ",N37,"-",O37,"-",P37," || ",U37,"-",V37,"-",W37)</f>
        <v>[b]2 тайм:[/b]
4. 2-5-9 || 7-6-3
5. 7-8-1 || 8-4-1</v>
      </c>
      <c r="C30" s="49" t="s">
        <v>6</v>
      </c>
      <c r="D30" s="49"/>
      <c r="E30" s="49"/>
      <c r="F30" s="49"/>
      <c r="G30" s="49"/>
      <c r="H30" s="49"/>
      <c r="I30" s="49"/>
      <c r="J30" s="49"/>
      <c r="K30" s="49"/>
      <c r="L30" s="49"/>
      <c r="M30" s="202"/>
      <c r="N30" s="187" t="s">
        <v>49</v>
      </c>
      <c r="O30" s="188"/>
      <c r="P30" s="189"/>
      <c r="Q30" s="32"/>
      <c r="R30" s="32"/>
      <c r="S30" s="32"/>
      <c r="T30" s="32"/>
      <c r="U30" s="187" t="s">
        <v>108</v>
      </c>
      <c r="V30" s="188"/>
      <c r="W30" s="189"/>
      <c r="X30" s="49"/>
      <c r="Y30" s="49"/>
      <c r="Z30" s="49"/>
      <c r="AA30" s="49"/>
      <c r="AB30" s="49"/>
      <c r="AC30" s="156" t="str">
        <f>IF(LEN(N30)=0," ",N30)</f>
        <v>timoffii</v>
      </c>
      <c r="AD30" s="157" t="str">
        <f>IF(LEN(U30)=0," ",U30)</f>
        <v>Батькович</v>
      </c>
      <c r="AF30" s="91">
        <f>N48</f>
        <v>0</v>
      </c>
      <c r="AG30" s="88">
        <v>0</v>
      </c>
      <c r="AH30" s="111"/>
      <c r="AI30" s="93" t="str">
        <f>U48</f>
        <v>Сергеич</v>
      </c>
      <c r="AJ30" s="88">
        <v>0</v>
      </c>
    </row>
    <row r="31" spans="1:36" ht="13.5" customHeight="1" thickBot="1">
      <c r="A31" s="13"/>
      <c r="B31" s="95" t="str">
        <f>CONCATENATE("6. ",N38,"-",O38,"-",P38," || ",U38,"-",V38,"-",W38)</f>
        <v>6. 3-6-4 || 9-5-2</v>
      </c>
      <c r="C31" s="49" t="s">
        <v>6</v>
      </c>
      <c r="D31" s="49"/>
      <c r="E31" s="49"/>
      <c r="F31" s="49"/>
      <c r="G31" s="49"/>
      <c r="H31" s="49"/>
      <c r="I31" s="49"/>
      <c r="J31" s="49"/>
      <c r="K31" s="49"/>
      <c r="L31" s="49"/>
      <c r="M31" s="202"/>
      <c r="N31" s="199" t="s">
        <v>0</v>
      </c>
      <c r="O31" s="199"/>
      <c r="P31" s="200"/>
      <c r="Q31" s="84" t="s">
        <v>12</v>
      </c>
      <c r="R31" s="204" t="s">
        <v>8</v>
      </c>
      <c r="S31" s="205"/>
      <c r="T31" s="84" t="s">
        <v>12</v>
      </c>
      <c r="U31" s="198" t="s">
        <v>0</v>
      </c>
      <c r="V31" s="199"/>
      <c r="W31" s="200"/>
      <c r="X31" s="49"/>
      <c r="Y31" s="49"/>
      <c r="Z31" s="35"/>
      <c r="AA31" s="35"/>
      <c r="AB31" s="35"/>
      <c r="AC31" s="179" t="s">
        <v>3</v>
      </c>
      <c r="AD31" s="180"/>
      <c r="AF31" s="92">
        <f>N48</f>
        <v>0</v>
      </c>
      <c r="AG31" s="89">
        <f>COUNTIF(Q50:Q56,9)</f>
        <v>0</v>
      </c>
      <c r="AH31" s="111"/>
      <c r="AI31" s="114" t="str">
        <f>U48</f>
        <v>Сергеич</v>
      </c>
      <c r="AJ31" s="89">
        <f>COUNTIF(T50:T56,9)</f>
        <v>0</v>
      </c>
    </row>
    <row r="32" spans="1:30" ht="13.5" customHeight="1">
      <c r="A32" s="13"/>
      <c r="B32" s="95" t="str">
        <f>IF(AND(OR(LEN(N39)=0,N39="Игрок 5"),OR(LEN(U39)=0,U39="Игрок 6"))," ",CONCATENATE(CHAR(10),"[u][b]Запасные[/b][/u]"))</f>
        <v>
[u][b]Запасные[/b][/u]</v>
      </c>
      <c r="C32" s="49" t="s">
        <v>6</v>
      </c>
      <c r="D32" s="49"/>
      <c r="E32" s="49"/>
      <c r="F32" s="49"/>
      <c r="G32" s="49"/>
      <c r="H32" s="49"/>
      <c r="I32" s="49"/>
      <c r="J32" s="49"/>
      <c r="K32" s="49"/>
      <c r="L32" s="49"/>
      <c r="M32" s="202"/>
      <c r="N32" s="7">
        <v>8</v>
      </c>
      <c r="O32" s="7">
        <v>6</v>
      </c>
      <c r="P32" s="8">
        <v>1</v>
      </c>
      <c r="Q32" s="9" t="str">
        <f>IF(X32=0,0,IF(X32=1,N32,IF(X32=2,O32,IF(X32=3,P32," "))))</f>
        <v> </v>
      </c>
      <c r="R32" s="10" t="str">
        <f>IF(Y32=0," ",IF(X32=0,0,IF(X32=1,IF(N32&gt;U32,1,0),IF(X32=2,IF(O32&gt;V32,1,0),IF(P32&gt;W32,1,0)))))</f>
        <v> </v>
      </c>
      <c r="S32" s="9" t="str">
        <f>IF(Y32=0," ",IF(X32=0,0,IF(X32=1,IF(N32&lt;U32,1,0),IF(X32=2,IF(O32&lt;V32,1,0),IF(P32&lt;W32,1,0)))))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7</v>
      </c>
      <c r="V32" s="7">
        <v>6</v>
      </c>
      <c r="W32" s="8">
        <v>5</v>
      </c>
      <c r="X32" s="28">
        <f>IF(OR(LEN($I$5)=0,LEN($J$5)=0),"",IF(OR($I$5="-",$J$5="-"),0,IF($I$5=$J$5,2,IF($I$5&gt;$J$5,1,3))))</f>
      </c>
      <c r="Y32" s="20">
        <f>IF(OR(LEN($I$5)=0,LEN($J$5)=0,LEN(N32)=0,LEN(O32)=0,LEN(P32)=0,LEN(U32)=0,LEN(V32)=0,LEN(W32)=0),0,1)</f>
        <v>0</v>
      </c>
      <c r="Z32" s="161">
        <f aca="true" t="shared" si="9" ref="Z32:AB34">IF(N32&gt;U32,1,IF(N32&lt;U32,-1,0))</f>
        <v>1</v>
      </c>
      <c r="AA32" s="162">
        <f t="shared" si="9"/>
        <v>0</v>
      </c>
      <c r="AB32" s="163">
        <f t="shared" si="9"/>
        <v>-1</v>
      </c>
      <c r="AC32" s="154">
        <f>SUM(R32:R34,R36:R38)</f>
        <v>0</v>
      </c>
      <c r="AD32" s="155">
        <f>SUM(S32:S34,S36:S38)</f>
        <v>0</v>
      </c>
    </row>
    <row r="33" spans="1:30" ht="13.5" customHeight="1">
      <c r="A33" s="13"/>
      <c r="B33" s="95" t="str">
        <f>IF(OR(LEN(N39)=0,N39="Игрок 5")," ",IF(OR(LEN(N48)=0,N48="Игрок 6"),CONCATENATE("[b]",N2,CHAR(10),N39," (",AC41,")",CHAR(10),"1 тайм:[/b]",CHAR(10),"1. ",N41,"-",O41,"-",P41,CHAR(10)),CONCATENATE("[b]",N2,CHAR(10),N39," (",AC41,") || ",N48," (",AC50,")",CHAR(10),"1 тайм:[/b]",CHAR(10),"1. ",N41,"-",O41,"-",P41," || ",N50,"-",O50,"-",P50)))</f>
        <v>[b]ФСП Sportwin
Дик Хантер (0)
1 тайм:[/b]
1. 8-6-1
</v>
      </c>
      <c r="C33" s="49" t="s">
        <v>6</v>
      </c>
      <c r="D33" s="49"/>
      <c r="E33" s="49"/>
      <c r="F33" s="49"/>
      <c r="G33" s="49"/>
      <c r="H33" s="49"/>
      <c r="I33" s="49"/>
      <c r="J33" s="49"/>
      <c r="K33" s="49"/>
      <c r="L33" s="49"/>
      <c r="M33" s="202"/>
      <c r="N33" s="7">
        <v>2</v>
      </c>
      <c r="O33" s="7">
        <v>3</v>
      </c>
      <c r="P33" s="8">
        <v>9</v>
      </c>
      <c r="Q33" s="9" t="str">
        <f>IF(X33=0,0,IF(X33=1,N33,IF(X33=2,O33,IF(X33=3,P33," "))))</f>
        <v> </v>
      </c>
      <c r="R33" s="10" t="str">
        <f>IF(Y33=0," ",IF(X33=0,0,IF(X33=1,IF(N33&gt;U33,1,0),IF(X33=2,IF(O33&gt;V33,1,0),IF(P33&gt;W33,1,0)))))</f>
        <v> </v>
      </c>
      <c r="S33" s="9" t="str">
        <f>IF(Y33=0," ",IF(X33=0,0,IF(X33=1,IF(N33&lt;U33,1,0),IF(X33=2,IF(O33&lt;V33,1,0),IF(P33&lt;W33,1,0)))))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1</v>
      </c>
      <c r="V33" s="7">
        <v>3</v>
      </c>
      <c r="W33" s="8">
        <v>9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64">
        <f t="shared" si="9"/>
        <v>1</v>
      </c>
      <c r="AA33" s="165">
        <f t="shared" si="9"/>
        <v>0</v>
      </c>
      <c r="AB33" s="4">
        <f t="shared" si="9"/>
        <v>0</v>
      </c>
      <c r="AC33" s="179" t="s">
        <v>4</v>
      </c>
      <c r="AD33" s="180"/>
    </row>
    <row r="34" spans="1:30" ht="13.5" customHeight="1" thickBot="1">
      <c r="A34" s="13"/>
      <c r="B34" s="95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2-3-9
3. 7-5-4</v>
      </c>
      <c r="C34" s="49" t="s">
        <v>6</v>
      </c>
      <c r="D34" s="49"/>
      <c r="E34" s="49"/>
      <c r="F34" s="49"/>
      <c r="G34" s="49"/>
      <c r="H34" s="49"/>
      <c r="I34" s="49"/>
      <c r="J34" s="49"/>
      <c r="K34" s="49"/>
      <c r="L34" s="49"/>
      <c r="M34" s="202"/>
      <c r="N34" s="7">
        <v>7</v>
      </c>
      <c r="O34" s="7">
        <v>5</v>
      </c>
      <c r="P34" s="8">
        <v>4</v>
      </c>
      <c r="Q34" s="9" t="str">
        <f>IF(X34=0,0,IF(X34=1,N34,IF(X34=2,O34,IF(X34=3,P34," "))))</f>
        <v> </v>
      </c>
      <c r="R34" s="10" t="str">
        <f>IF(Y34=0," ",IF(X34=0,0,IF(X34=1,IF(N34&gt;U34,1,0),IF(X34=2,IF(O34&gt;V34,1,0),IF(P34&gt;W34,1,0)))))</f>
        <v> </v>
      </c>
      <c r="S34" s="9" t="str">
        <f>IF(Y34=0," ",IF(X34=0,0,IF(X34=1,IF(N34&lt;U34,1,0),IF(X34=2,IF(O34&lt;V34,1,0),IF(P34&lt;W34,1,0)))))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8</v>
      </c>
      <c r="V34" s="7">
        <v>4</v>
      </c>
      <c r="W34" s="8">
        <v>2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66">
        <f t="shared" si="9"/>
        <v>-1</v>
      </c>
      <c r="AA34" s="167">
        <f t="shared" si="9"/>
        <v>1</v>
      </c>
      <c r="AB34" s="4">
        <f t="shared" si="9"/>
        <v>1</v>
      </c>
      <c r="AC34" s="154">
        <f>IF(AC32-AD32&gt;0,AC32-AD32,0)</f>
        <v>0</v>
      </c>
      <c r="AD34" s="155">
        <f>IF(AC32-AD32&lt;0,AD32-AC32,0)</f>
        <v>0</v>
      </c>
    </row>
    <row r="35" spans="1:30" ht="13.5" customHeight="1" thickBot="1">
      <c r="A35" s="13"/>
      <c r="B35" s="95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2-6-8
5. 7-5-1</v>
      </c>
      <c r="C35" s="49" t="s">
        <v>6</v>
      </c>
      <c r="D35" s="49"/>
      <c r="E35" s="49"/>
      <c r="F35" s="49"/>
      <c r="G35" s="49"/>
      <c r="H35" s="49"/>
      <c r="I35" s="49"/>
      <c r="J35" s="49"/>
      <c r="K35" s="49"/>
      <c r="L35" s="49"/>
      <c r="M35" s="202"/>
      <c r="N35" s="196" t="s">
        <v>1</v>
      </c>
      <c r="O35" s="196"/>
      <c r="P35" s="197"/>
      <c r="Q35" s="19"/>
      <c r="R35" s="83"/>
      <c r="S35" s="77"/>
      <c r="T35" s="19"/>
      <c r="U35" s="195" t="s">
        <v>1</v>
      </c>
      <c r="V35" s="196"/>
      <c r="W35" s="197"/>
      <c r="X35" s="37"/>
      <c r="Y35" s="38"/>
      <c r="Z35" s="38"/>
      <c r="AA35" s="38"/>
      <c r="AB35" s="38"/>
      <c r="AC35" s="173" t="s">
        <v>13</v>
      </c>
      <c r="AD35" s="174"/>
    </row>
    <row r="36" spans="1:30" ht="13.5" customHeight="1">
      <c r="A36" s="13"/>
      <c r="B36" s="95" t="str">
        <f>IF(OR(LEN(N39)=0,N39="Игрок 5")," ",IF(OR(LEN(N48)=0,N48="Игрок 6"),CONCATENATE("6. ",N47,"-",O47,"-",P47),CONCATENATE("6. ",N47,"-",O47,"-",P47," || ",N56,"-",O56,"-",P56)))</f>
        <v>6. 3-9-4</v>
      </c>
      <c r="C36" s="49" t="s">
        <v>6</v>
      </c>
      <c r="D36" s="49"/>
      <c r="E36" s="49"/>
      <c r="F36" s="49"/>
      <c r="G36" s="49"/>
      <c r="H36" s="49"/>
      <c r="I36" s="49"/>
      <c r="J36" s="49"/>
      <c r="K36" s="49"/>
      <c r="L36" s="49"/>
      <c r="M36" s="202"/>
      <c r="N36" s="7">
        <v>2</v>
      </c>
      <c r="O36" s="7">
        <v>5</v>
      </c>
      <c r="P36" s="8">
        <v>9</v>
      </c>
      <c r="Q36" s="9" t="str">
        <f>IF(X36=0,0,IF(X36=1,N36,IF(X36=2,O36,IF(X36=3,P36," "))))</f>
        <v> </v>
      </c>
      <c r="R36" s="10" t="str">
        <f>IF(Y36=0," ",IF(X36=0,0,IF(X36=1,IF(N36&gt;U36,1,0),IF(X36=2,IF(O36&gt;V36,1,0),IF(P36&gt;W36,1,0)))))</f>
        <v> </v>
      </c>
      <c r="S36" s="9" t="str">
        <f>IF(Y36=0," ",IF(X36=0,0,IF(X36=1,IF(N36&lt;U36,1,0),IF(X36=2,IF(O36&lt;V36,1,0),IF(P36&lt;W36,1,0)))))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7</v>
      </c>
      <c r="V36" s="7">
        <v>6</v>
      </c>
      <c r="W36" s="8">
        <v>3</v>
      </c>
      <c r="X36" s="4">
        <f>IF(OR(LEN($I$9)=0,LEN($J$9)=0),"",IF(OR($I$9="-",$J$9="-"),0,IF($I$9=$J$9,2,IF($I$9&gt;$J$9,1,3))))</f>
      </c>
      <c r="Y36" s="20">
        <f>IF(OR(LEN($I$9)=0,LEN($J$9)=0,LEN(N36)=0,LEN(O36)=0,LEN(P36)=0,LEN(U36)=0,LEN(V36)=0,LEN(W36)=0),0,1)</f>
        <v>0</v>
      </c>
      <c r="Z36" s="161">
        <f aca="true" t="shared" si="10" ref="Z36:AB38">IF(N36&gt;U36,1,IF(N36&lt;U36,-1,0))</f>
        <v>-1</v>
      </c>
      <c r="AA36" s="162">
        <f t="shared" si="10"/>
        <v>-1</v>
      </c>
      <c r="AB36" s="163">
        <f t="shared" si="10"/>
        <v>1</v>
      </c>
      <c r="AC36" s="154">
        <f>SUM(Q32:Q34,Q36:Q38)</f>
        <v>0</v>
      </c>
      <c r="AD36" s="155">
        <f>SUM(T32:T34,T36:T38)</f>
        <v>0</v>
      </c>
    </row>
    <row r="37" spans="1:30" ht="13.5" customHeight="1">
      <c r="A37" s="13"/>
      <c r="B37" s="95" t="str">
        <f>IF(OR(LEN(U39)=0,U39="Игрок 5")," ",IF(OR(LEN(U48)=0,U48="Игрок 6"),CONCATENATE(CHAR(10),"[b]",U2,CHAR(10),U39," (",AD41,")",CHAR(10),"1 тайм:[/b]",CHAR(10),"1. ",U41,"-",V41,"-",W41,CHAR(10)),CONCATENATE(CHAR(10),"[b]",U2,CHAR(10),U39," (",AD41,") || ",U48," (",AD50,")",CHAR(10),"1 тайм:[/b]",CHAR(10),"1. ",U41,"-",V41,"-",W41," || ",U50,"-",V50,"-",W50)))</f>
        <v>
[b]КСП Химик
nikitarfs (0) || Сергеич (0)
1 тайм:[/b]
1. 7-6-5 || 7-6-3</v>
      </c>
      <c r="C37" s="49" t="s">
        <v>6</v>
      </c>
      <c r="D37" s="49"/>
      <c r="E37" s="49"/>
      <c r="F37" s="49"/>
      <c r="G37" s="49"/>
      <c r="H37" s="49"/>
      <c r="I37" s="49"/>
      <c r="J37" s="49"/>
      <c r="K37" s="49"/>
      <c r="L37" s="49"/>
      <c r="M37" s="202"/>
      <c r="N37" s="7">
        <v>7</v>
      </c>
      <c r="O37" s="7">
        <v>8</v>
      </c>
      <c r="P37" s="8">
        <v>1</v>
      </c>
      <c r="Q37" s="9" t="str">
        <f>IF(X37=0,0,IF(X37=1,N37,IF(X37=2,O37,IF(X37=3,P37," "))))</f>
        <v> </v>
      </c>
      <c r="R37" s="10" t="str">
        <f>IF(Y37=0," ",IF(X37=0,0,IF(X37=1,IF(N37&gt;U37,1,0),IF(X37=2,IF(O37&gt;V37,1,0),IF(P37&gt;W37,1,0)))))</f>
        <v> </v>
      </c>
      <c r="S37" s="9" t="str">
        <f>IF(Y37=0," ",IF(X37=0,0,IF(X37=1,IF(N37&lt;U37,1,0),IF(X37=2,IF(O37&lt;V37,1,0),IF(P37&lt;W37,1,0)))))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8</v>
      </c>
      <c r="V37" s="7">
        <v>4</v>
      </c>
      <c r="W37" s="8">
        <v>1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164">
        <f t="shared" si="10"/>
        <v>-1</v>
      </c>
      <c r="AA37" s="165">
        <f t="shared" si="10"/>
        <v>1</v>
      </c>
      <c r="AB37" s="4">
        <f t="shared" si="10"/>
        <v>0</v>
      </c>
      <c r="AC37" s="49"/>
      <c r="AD37" s="50"/>
    </row>
    <row r="38" spans="1:30" ht="13.5" customHeight="1" thickBot="1">
      <c r="A38" s="13"/>
      <c r="B38" s="95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3-4-8 || 2-1-9
3. 9-2-1 || 8-5-4</v>
      </c>
      <c r="C38" s="51" t="s">
        <v>6</v>
      </c>
      <c r="D38" s="51"/>
      <c r="E38" s="51"/>
      <c r="F38" s="51"/>
      <c r="G38" s="51"/>
      <c r="H38" s="51"/>
      <c r="I38" s="51"/>
      <c r="J38" s="51"/>
      <c r="K38" s="51"/>
      <c r="L38" s="51"/>
      <c r="M38" s="203"/>
      <c r="N38" s="7">
        <v>3</v>
      </c>
      <c r="O38" s="7">
        <v>6</v>
      </c>
      <c r="P38" s="8">
        <v>4</v>
      </c>
      <c r="Q38" s="9" t="str">
        <f>IF(X38=0,0,IF(X38=1,N38,IF(X38=2,O38,IF(X38=3,P38," "))))</f>
        <v> </v>
      </c>
      <c r="R38" s="10" t="str">
        <f>IF(Y38=0," ",IF(X38=0,0,IF(X38=1,IF(N38&gt;U38,1,0),IF(X38=2,IF(O38&gt;V38,1,0),IF(P38&gt;W38,1,0)))))</f>
        <v> </v>
      </c>
      <c r="S38" s="9" t="str">
        <f>IF(Y38=0," ",IF(X38=0,0,IF(X38=1,IF(N38&lt;U38,1,0),IF(X38=2,IF(O38&lt;V38,1,0),IF(P38&lt;W38,1,0)))))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9</v>
      </c>
      <c r="V38" s="7">
        <v>5</v>
      </c>
      <c r="W38" s="8">
        <v>2</v>
      </c>
      <c r="X38" s="29">
        <f>IF(OR(LEN($I$11)=0,LEN($J$11)=0),"",IF(OR($I$11="-",$J$11="-"),0,IF($I$11=$J$11,2,IF($I$11&gt;$J$11,1,3))))</f>
      </c>
      <c r="Y38" s="18">
        <f>IF(OR(LEN($I$11)=0,LEN($J$11)=0,LEN(N38)=0,LEN(O38)=0,LEN(P38)=0,LEN(U38)=0,LEN(V38)=0,LEN(W38)=0),0,1)</f>
        <v>0</v>
      </c>
      <c r="Z38" s="168">
        <f t="shared" si="10"/>
        <v>-1</v>
      </c>
      <c r="AA38" s="169">
        <f t="shared" si="10"/>
        <v>1</v>
      </c>
      <c r="AB38" s="170">
        <f t="shared" si="10"/>
        <v>1</v>
      </c>
      <c r="AC38" s="51"/>
      <c r="AD38" s="52"/>
    </row>
    <row r="39" spans="1:30" ht="13.5" customHeight="1" thickBot="1">
      <c r="A39" s="13"/>
      <c r="B39" s="95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7-8-5 || 8-6-1
5. 9-6-1 || 7-5-3</v>
      </c>
      <c r="C39" s="49" t="s">
        <v>6</v>
      </c>
      <c r="D39" s="49"/>
      <c r="E39" s="49"/>
      <c r="F39" s="49"/>
      <c r="G39" s="49"/>
      <c r="H39" s="49"/>
      <c r="I39" s="49"/>
      <c r="J39" s="49"/>
      <c r="K39" s="49"/>
      <c r="L39" s="49"/>
      <c r="M39" s="212" t="s">
        <v>10</v>
      </c>
      <c r="N39" s="187" t="s">
        <v>50</v>
      </c>
      <c r="O39" s="188"/>
      <c r="P39" s="189"/>
      <c r="Q39" s="32"/>
      <c r="R39" s="32"/>
      <c r="S39" s="32"/>
      <c r="T39" s="32"/>
      <c r="U39" s="187" t="s">
        <v>109</v>
      </c>
      <c r="V39" s="188"/>
      <c r="W39" s="189"/>
      <c r="X39" s="49"/>
      <c r="Y39" s="49"/>
      <c r="Z39" s="49"/>
      <c r="AA39" s="49"/>
      <c r="AB39" s="49"/>
      <c r="AC39" s="156" t="str">
        <f>IF(OR(LEN(N39)=0,N39="Игрок 5")," ",N39)</f>
        <v>Дик Хантер</v>
      </c>
      <c r="AD39" s="157" t="str">
        <f>IF(OR(LEN(U39)=0,U39="Игрок 5")," ",U39)</f>
        <v>nikitarfs</v>
      </c>
    </row>
    <row r="40" spans="1:30" ht="13.5" customHeight="1" thickBot="1">
      <c r="A40" s="13"/>
      <c r="B40" s="96" t="str">
        <f>IF(OR(LEN(U39)=0,U39="Игрок 5")," ",IF(OR(LEN(U48)=0,U48="Игрок 6"),CONCATENATE("6. ",U47,"-",V47,"-",W47),CONCATENATE("6. ",U47,"-",V47,"-",W47," || ",U56,"-",V56,"-",W56)))</f>
        <v>6. 4-2-3 || 9-4-2</v>
      </c>
      <c r="C40" s="49" t="s">
        <v>6</v>
      </c>
      <c r="D40" s="49"/>
      <c r="E40" s="49"/>
      <c r="F40" s="49"/>
      <c r="G40" s="49"/>
      <c r="H40" s="49"/>
      <c r="I40" s="49"/>
      <c r="J40" s="49"/>
      <c r="K40" s="49"/>
      <c r="L40" s="49"/>
      <c r="M40" s="213"/>
      <c r="N40" s="199" t="s">
        <v>0</v>
      </c>
      <c r="O40" s="199"/>
      <c r="P40" s="200"/>
      <c r="Q40" s="84" t="s">
        <v>12</v>
      </c>
      <c r="R40" s="67" t="s">
        <v>6</v>
      </c>
      <c r="S40" s="68"/>
      <c r="T40" s="84" t="s">
        <v>12</v>
      </c>
      <c r="U40" s="198" t="s">
        <v>0</v>
      </c>
      <c r="V40" s="199"/>
      <c r="W40" s="200"/>
      <c r="X40" s="53"/>
      <c r="Y40" s="49"/>
      <c r="Z40" s="49"/>
      <c r="AA40" s="49"/>
      <c r="AB40" s="49"/>
      <c r="AC40" s="173" t="s">
        <v>13</v>
      </c>
      <c r="AD40" s="174"/>
    </row>
    <row r="41" spans="1:30" ht="13.5" customHeight="1">
      <c r="A41" s="13"/>
      <c r="B41" s="85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213"/>
      <c r="N41" s="7">
        <v>8</v>
      </c>
      <c r="O41" s="7">
        <v>6</v>
      </c>
      <c r="P41" s="8">
        <v>1</v>
      </c>
      <c r="Q41" s="9" t="str">
        <f>IF(X41=0,0,IF(X41=1,N41,IF(X41=2,O41,IF(X41=3,P41," "))))</f>
        <v> </v>
      </c>
      <c r="R41" s="69"/>
      <c r="S41" s="70"/>
      <c r="T41" s="9" t="str">
        <f>IF(X41=0,0,IF(X41=1,U41,IF(X41=2,V41,IF(X41=3,W41," "))))</f>
        <v> </v>
      </c>
      <c r="U41" s="7">
        <v>7</v>
      </c>
      <c r="V41" s="7">
        <v>6</v>
      </c>
      <c r="W41" s="8">
        <v>5</v>
      </c>
      <c r="X41" s="4">
        <f>IF(OR(LEN($I$5)=0,LEN($J$5)=0),"",IF(OR($I$5="-",$J$5="-"),0,IF($I$5=$J$5,2,IF($I$5&gt;$J$5,1,3))))</f>
      </c>
      <c r="Y41" s="20">
        <f>IF(OR(LEN($I$5)=0,LEN($J$5)=0,LEN(N41)=0,LEN(O41)=0,LEN(P41)=0,LEN(U41)=0,LEN(V41)=0,LEN(W41)=0),0,1)</f>
        <v>0</v>
      </c>
      <c r="Z41" s="55"/>
      <c r="AA41" s="55"/>
      <c r="AB41" s="55"/>
      <c r="AC41" s="154">
        <f>SUM(Q41:Q43,Q45:Q47)</f>
        <v>0</v>
      </c>
      <c r="AD41" s="155">
        <f>SUM(T41:T43,T45:T47)</f>
        <v>0</v>
      </c>
    </row>
    <row r="42" spans="1:30" ht="13.5" customHeight="1">
      <c r="A42" s="2"/>
      <c r="B42" s="85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213"/>
      <c r="N42" s="7">
        <v>2</v>
      </c>
      <c r="O42" s="7">
        <v>3</v>
      </c>
      <c r="P42" s="8">
        <v>9</v>
      </c>
      <c r="Q42" s="9" t="str">
        <f>IF(X42=0,0,IF(X42=1,N42,IF(X42=2,O42,IF(X42=3,P42," "))))</f>
        <v> </v>
      </c>
      <c r="R42" s="69"/>
      <c r="S42" s="70"/>
      <c r="T42" s="9" t="str">
        <f>IF(X42=0,0,IF(X42=1,U42,IF(X42=2,V42,IF(X42=3,W42," "))))</f>
        <v> </v>
      </c>
      <c r="U42" s="7">
        <v>3</v>
      </c>
      <c r="V42" s="7">
        <v>4</v>
      </c>
      <c r="W42" s="8">
        <v>8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55"/>
      <c r="AA42" s="55"/>
      <c r="AB42" s="55"/>
      <c r="AC42" s="175"/>
      <c r="AD42" s="176"/>
    </row>
    <row r="43" spans="1:30" ht="13.5" customHeight="1" thickBot="1">
      <c r="A43" s="2"/>
      <c r="B43" s="85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213"/>
      <c r="N43" s="7">
        <v>7</v>
      </c>
      <c r="O43" s="7">
        <v>5</v>
      </c>
      <c r="P43" s="8">
        <v>4</v>
      </c>
      <c r="Q43" s="9" t="str">
        <f>IF(X43=0,0,IF(X43=1,N43,IF(X43=2,O43,IF(X43=3,P43," "))))</f>
        <v> </v>
      </c>
      <c r="R43" s="69"/>
      <c r="S43" s="70"/>
      <c r="T43" s="9" t="str">
        <f>IF(X43=0,0,IF(X43=1,U43,IF(X43=2,V43,IF(X43=3,W43," "))))</f>
        <v> </v>
      </c>
      <c r="U43" s="7">
        <v>9</v>
      </c>
      <c r="V43" s="7">
        <v>2</v>
      </c>
      <c r="W43" s="8">
        <v>1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55"/>
      <c r="AA43" s="55"/>
      <c r="AB43" s="55"/>
      <c r="AC43" s="158"/>
      <c r="AD43" s="159"/>
    </row>
    <row r="44" spans="1:30" ht="13.5" customHeight="1" thickBot="1">
      <c r="A44" s="2"/>
      <c r="B44" s="85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213"/>
      <c r="N44" s="196" t="s">
        <v>1</v>
      </c>
      <c r="O44" s="196"/>
      <c r="P44" s="197"/>
      <c r="Q44" s="19"/>
      <c r="R44" s="83"/>
      <c r="S44" s="77"/>
      <c r="T44" s="19"/>
      <c r="U44" s="195" t="s">
        <v>1</v>
      </c>
      <c r="V44" s="196"/>
      <c r="W44" s="197"/>
      <c r="X44" s="37"/>
      <c r="Y44" s="38"/>
      <c r="Z44" s="46"/>
      <c r="AA44" s="46"/>
      <c r="AB44" s="46"/>
      <c r="AC44" s="177"/>
      <c r="AD44" s="178"/>
    </row>
    <row r="45" spans="1:30" ht="13.5" customHeight="1">
      <c r="A45" s="2"/>
      <c r="B45" s="85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213"/>
      <c r="N45" s="7">
        <v>2</v>
      </c>
      <c r="O45" s="7">
        <v>6</v>
      </c>
      <c r="P45" s="8">
        <v>8</v>
      </c>
      <c r="Q45" s="9" t="str">
        <f>IF(X45=0,0,IF(X45=1,N45,IF(X45=2,O45,IF(X45=3,P45," "))))</f>
        <v> </v>
      </c>
      <c r="R45" s="69"/>
      <c r="S45" s="70"/>
      <c r="T45" s="9" t="str">
        <f>IF(X45=0,0,IF(X45=1,U45,IF(X45=2,V45,IF(X45=3,W45," "))))</f>
        <v> </v>
      </c>
      <c r="U45" s="7">
        <v>7</v>
      </c>
      <c r="V45" s="7">
        <v>8</v>
      </c>
      <c r="W45" s="8">
        <v>5</v>
      </c>
      <c r="X45" s="4">
        <f>IF(OR(LEN($I$9)=0,LEN($J$9)=0),"",IF(OR($I$9="-",$J$9="-"),0,IF($I$9=$J$9,2,IF($I$9&gt;$J$9,1,3))))</f>
      </c>
      <c r="Y45" s="20">
        <f>IF(OR(LEN($I$9)=0,LEN($J$9)=0,LEN(N45)=0,LEN(O45)=0,LEN(P45)=0,LEN(U45)=0,LEN(V45)=0,LEN(W45)=0),0,1)</f>
        <v>0</v>
      </c>
      <c r="Z45" s="55"/>
      <c r="AA45" s="55"/>
      <c r="AB45" s="55"/>
      <c r="AC45" s="158"/>
      <c r="AD45" s="159"/>
    </row>
    <row r="46" spans="1:30" ht="13.5" customHeight="1">
      <c r="A46" s="2"/>
      <c r="B46" s="85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213"/>
      <c r="N46" s="7">
        <v>7</v>
      </c>
      <c r="O46" s="7">
        <v>5</v>
      </c>
      <c r="P46" s="8">
        <v>1</v>
      </c>
      <c r="Q46" s="9" t="str">
        <f>IF(X46=0,0,IF(X46=1,N46,IF(X46=2,O46,IF(X46=3,P46," "))))</f>
        <v> </v>
      </c>
      <c r="R46" s="69"/>
      <c r="S46" s="70"/>
      <c r="T46" s="9" t="str">
        <f>IF(X46=0,0,IF(X46=1,U46,IF(X46=2,V46,IF(X46=3,W46," "))))</f>
        <v> </v>
      </c>
      <c r="U46" s="7">
        <v>9</v>
      </c>
      <c r="V46" s="7">
        <v>6</v>
      </c>
      <c r="W46" s="8">
        <v>1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5"/>
      <c r="AB46" s="55"/>
      <c r="AC46" s="49"/>
      <c r="AD46" s="50"/>
    </row>
    <row r="47" spans="1:30" ht="13.5" customHeight="1" thickBot="1">
      <c r="A47" s="2"/>
      <c r="B47" s="85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213"/>
      <c r="N47" s="14">
        <v>3</v>
      </c>
      <c r="O47" s="11">
        <v>9</v>
      </c>
      <c r="P47" s="12">
        <v>4</v>
      </c>
      <c r="Q47" s="9" t="str">
        <f>IF(X47=0,0,IF(X47=1,N47,IF(X47=2,O47,IF(X47=3,P47," "))))</f>
        <v> </v>
      </c>
      <c r="R47" s="69"/>
      <c r="S47" s="70"/>
      <c r="T47" s="9" t="str">
        <f>IF(X47=0,0,IF(X47=1,U47,IF(X47=2,V47,IF(X47=3,W47," "))))</f>
        <v> </v>
      </c>
      <c r="U47" s="7">
        <v>4</v>
      </c>
      <c r="V47" s="7">
        <v>2</v>
      </c>
      <c r="W47" s="8">
        <v>3</v>
      </c>
      <c r="X47" s="29">
        <f>IF(OR(LEN($I$11)=0,LEN($J$11)=0),"",IF(OR($I$11="-",$J$11="-"),0,IF($I$11=$J$11,2,IF($I$11&gt;$J$11,1,3))))</f>
      </c>
      <c r="Y47" s="18">
        <f>IF(OR(LEN($I$11)=0,LEN($J$11)=0,LEN(N47)=0,LEN(O47)=0,LEN(P47)=0,LEN(U47)=0,LEN(V47)=0,LEN(W47)=0),0,1)</f>
        <v>0</v>
      </c>
      <c r="Z47" s="172"/>
      <c r="AA47" s="172"/>
      <c r="AB47" s="172"/>
      <c r="AC47" s="51"/>
      <c r="AD47" s="52"/>
    </row>
    <row r="48" spans="1:30" ht="13.5" customHeight="1" thickBot="1">
      <c r="A48" s="2"/>
      <c r="B48" s="85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213"/>
      <c r="N48" s="187"/>
      <c r="O48" s="188"/>
      <c r="P48" s="189"/>
      <c r="Q48" s="32"/>
      <c r="R48" s="32"/>
      <c r="S48" s="32"/>
      <c r="T48" s="77"/>
      <c r="U48" s="187" t="s">
        <v>110</v>
      </c>
      <c r="V48" s="188"/>
      <c r="W48" s="189"/>
      <c r="X48" s="49"/>
      <c r="Y48" s="49"/>
      <c r="Z48" s="49"/>
      <c r="AA48" s="49"/>
      <c r="AB48" s="49"/>
      <c r="AC48" s="156" t="str">
        <f>IF(OR(LEN(N48)=0,N48="Игрок 6")," ",N48)</f>
        <v> </v>
      </c>
      <c r="AD48" s="157" t="str">
        <f>IF(OR(LEN(U48)=0,U48="Игрок 6")," ",U48)</f>
        <v>Сергеич</v>
      </c>
    </row>
    <row r="49" spans="1:30" ht="13.5" customHeight="1" thickBot="1">
      <c r="A49" s="2"/>
      <c r="B49" s="85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213"/>
      <c r="N49" s="199" t="s">
        <v>0</v>
      </c>
      <c r="O49" s="199"/>
      <c r="P49" s="200"/>
      <c r="Q49" s="84" t="s">
        <v>12</v>
      </c>
      <c r="R49" s="67" t="s">
        <v>6</v>
      </c>
      <c r="S49" s="68"/>
      <c r="T49" s="84" t="s">
        <v>12</v>
      </c>
      <c r="U49" s="198" t="s">
        <v>0</v>
      </c>
      <c r="V49" s="199"/>
      <c r="W49" s="200"/>
      <c r="X49" s="49"/>
      <c r="Y49" s="49"/>
      <c r="Z49" s="49"/>
      <c r="AA49" s="49"/>
      <c r="AB49" s="49"/>
      <c r="AC49" s="173" t="s">
        <v>13</v>
      </c>
      <c r="AD49" s="174"/>
    </row>
    <row r="50" spans="1:30" ht="13.5" customHeight="1">
      <c r="A50" s="2"/>
      <c r="B50" s="85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213"/>
      <c r="N50" s="7"/>
      <c r="O50" s="7"/>
      <c r="P50" s="8"/>
      <c r="Q50" s="9" t="str">
        <f>IF(X50=0,0,IF(X50=1,N50,IF(X50=2,O50,IF(X50=3,P50," "))))</f>
        <v> </v>
      </c>
      <c r="R50" s="69"/>
      <c r="S50" s="70"/>
      <c r="T50" s="9" t="str">
        <f>IF(X50=0,0,IF(X50=1,U50,IF(X50=2,V50,IF(X50=3,W50," "))))</f>
        <v> </v>
      </c>
      <c r="U50" s="7">
        <v>7</v>
      </c>
      <c r="V50" s="7">
        <v>6</v>
      </c>
      <c r="W50" s="8">
        <v>3</v>
      </c>
      <c r="X50" s="28">
        <f>IF(OR(LEN($I$5)=0,LEN($J$5)=0),"",IF(OR($I$5="-",$J$5="-"),0,IF($I$5=$J$5,2,IF($I$5&gt;$J$5,1,3))))</f>
      </c>
      <c r="Y50" s="20">
        <f>IF(OR(LEN($I$5)=0,LEN($J$5)=0,LEN(N50)=0,LEN(O50)=0,LEN(P50)=0,LEN(U50)=0,LEN(V50)=0,LEN(W50)=0),0,1)</f>
        <v>0</v>
      </c>
      <c r="Z50" s="55"/>
      <c r="AA50" s="55"/>
      <c r="AB50" s="55"/>
      <c r="AC50" s="154">
        <f>SUM(Q50:Q52,Q54:Q56)</f>
        <v>0</v>
      </c>
      <c r="AD50" s="155">
        <f>SUM(T50:T52,T54:T56)</f>
        <v>0</v>
      </c>
    </row>
    <row r="51" spans="1:30" ht="13.5" customHeight="1">
      <c r="A51" s="2"/>
      <c r="B51" s="85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213"/>
      <c r="N51" s="7"/>
      <c r="O51" s="7"/>
      <c r="P51" s="8"/>
      <c r="Q51" s="9" t="str">
        <f>IF(X51=0,0,IF(X51=1,N51,IF(X51=2,O51,IF(X51=3,P51," "))))</f>
        <v> </v>
      </c>
      <c r="R51" s="69"/>
      <c r="S51" s="70"/>
      <c r="T51" s="9" t="str">
        <f>IF(X51=0,0,IF(X51=1,U51,IF(X51=2,V51,IF(X51=3,W51," "))))</f>
        <v> </v>
      </c>
      <c r="U51" s="7">
        <v>2</v>
      </c>
      <c r="V51" s="7">
        <v>1</v>
      </c>
      <c r="W51" s="8">
        <v>9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55"/>
      <c r="AA51" s="55"/>
      <c r="AB51" s="55"/>
      <c r="AC51" s="175"/>
      <c r="AD51" s="176"/>
    </row>
    <row r="52" spans="1:30" ht="13.5" customHeight="1" thickBot="1">
      <c r="A52" s="2"/>
      <c r="B52" s="85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213"/>
      <c r="N52" s="7"/>
      <c r="O52" s="7"/>
      <c r="P52" s="8"/>
      <c r="Q52" s="9" t="str">
        <f>IF(X52=0,0,IF(X52=1,N52,IF(X52=2,O52,IF(X52=3,P52," "))))</f>
        <v> </v>
      </c>
      <c r="R52" s="69"/>
      <c r="S52" s="70"/>
      <c r="T52" s="9" t="str">
        <f>IF(X52=0,0,IF(X52=1,U52,IF(X52=2,V52,IF(X52=3,W52," "))))</f>
        <v> </v>
      </c>
      <c r="U52" s="7">
        <v>8</v>
      </c>
      <c r="V52" s="7">
        <v>5</v>
      </c>
      <c r="W52" s="8">
        <v>4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55"/>
      <c r="AA52" s="55"/>
      <c r="AB52" s="55"/>
      <c r="AC52" s="158"/>
      <c r="AD52" s="159"/>
    </row>
    <row r="53" spans="1:30" ht="13.5" customHeight="1" thickBot="1">
      <c r="A53" s="2"/>
      <c r="B53" s="85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213"/>
      <c r="N53" s="195" t="s">
        <v>1</v>
      </c>
      <c r="O53" s="196"/>
      <c r="P53" s="197"/>
      <c r="Q53" s="19"/>
      <c r="R53" s="83"/>
      <c r="S53" s="77"/>
      <c r="T53" s="19"/>
      <c r="U53" s="195" t="s">
        <v>1</v>
      </c>
      <c r="V53" s="196"/>
      <c r="W53" s="197"/>
      <c r="X53" s="37"/>
      <c r="Y53" s="38"/>
      <c r="Z53" s="46"/>
      <c r="AA53" s="46"/>
      <c r="AB53" s="46"/>
      <c r="AC53" s="177"/>
      <c r="AD53" s="178"/>
    </row>
    <row r="54" spans="1:30" ht="13.5" customHeight="1">
      <c r="A54" s="2"/>
      <c r="B54" s="85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213"/>
      <c r="N54" s="7"/>
      <c r="O54" s="7"/>
      <c r="P54" s="8"/>
      <c r="Q54" s="9" t="str">
        <f>IF(X54=0,0,IF(X54=1,N54,IF(X54=2,O54,IF(X54=3,P54," "))))</f>
        <v> </v>
      </c>
      <c r="R54" s="69"/>
      <c r="S54" s="70"/>
      <c r="T54" s="9" t="str">
        <f>IF(X54=0,0,IF(X54=1,U54,IF(X54=2,V54,IF(X54=3,W54," "))))</f>
        <v> </v>
      </c>
      <c r="U54" s="7">
        <v>8</v>
      </c>
      <c r="V54" s="7">
        <v>6</v>
      </c>
      <c r="W54" s="8">
        <v>1</v>
      </c>
      <c r="X54" s="4">
        <f>IF(OR(LEN($I$9)=0,LEN($J$9)=0),"",IF(OR($I$9="-",$J$9="-"),0,IF($I$9=$J$9,2,IF($I$9&gt;$J$9,1,3))))</f>
      </c>
      <c r="Y54" s="20">
        <f>IF(OR(LEN($I$9)=0,LEN($J$9)=0,LEN(N54)=0,LEN(O54)=0,LEN(P54)=0,LEN(U54)=0,LEN(V54)=0,LEN(W54)=0),0,1)</f>
        <v>0</v>
      </c>
      <c r="Z54" s="55"/>
      <c r="AA54" s="55"/>
      <c r="AB54" s="55"/>
      <c r="AC54" s="158"/>
      <c r="AD54" s="159"/>
    </row>
    <row r="55" spans="1:30" ht="13.5" customHeight="1">
      <c r="A55" s="2"/>
      <c r="B55" s="85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213"/>
      <c r="N55" s="7"/>
      <c r="O55" s="7"/>
      <c r="P55" s="8"/>
      <c r="Q55" s="9" t="str">
        <f>IF(X55=0,0,IF(X55=1,N55,IF(X55=2,O55,IF(X55=3,P55," "))))</f>
        <v> </v>
      </c>
      <c r="R55" s="69"/>
      <c r="S55" s="70"/>
      <c r="T55" s="9" t="str">
        <f>IF(X55=0,0,IF(X55=1,U55,IF(X55=2,V55,IF(X55=3,W55," "))))</f>
        <v> </v>
      </c>
      <c r="U55" s="7">
        <v>7</v>
      </c>
      <c r="V55" s="7">
        <v>5</v>
      </c>
      <c r="W55" s="8">
        <v>3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5"/>
      <c r="AB55" s="55"/>
      <c r="AC55" s="49"/>
      <c r="AD55" s="50"/>
    </row>
    <row r="56" spans="1:30" ht="13.5" customHeight="1" thickBot="1">
      <c r="A56" s="2"/>
      <c r="B56" s="86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214"/>
      <c r="N56" s="14"/>
      <c r="O56" s="11"/>
      <c r="P56" s="12"/>
      <c r="Q56" s="16" t="str">
        <f>IF(X56=0,0,IF(X56=1,N56,IF(X56=2,O56,IF(X56=3,P56," "))))</f>
        <v> </v>
      </c>
      <c r="R56" s="71"/>
      <c r="S56" s="72"/>
      <c r="T56" s="16" t="str">
        <f>IF(X56=0,0,IF(X56=1,U56,IF(X56=2,V56,IF(X56=3,W56," "))))</f>
        <v> </v>
      </c>
      <c r="U56" s="11">
        <v>9</v>
      </c>
      <c r="V56" s="11">
        <v>4</v>
      </c>
      <c r="W56" s="12">
        <v>2</v>
      </c>
      <c r="X56" s="29">
        <f>IF(OR(LEN($I$11)=0,LEN($J$11)=0),"",IF(OR($I$11="-",$J$11="-"),0,IF($I$11=$J$11,2,IF($I$11&gt;$J$11,1,3))))</f>
      </c>
      <c r="Y56" s="18">
        <f>IF(OR(LEN($I$11)=0,LEN($J$11)=0,LEN(N56)=0,LEN(O56)=0,LEN(P56)=0,LEN(U56)=0,LEN(V56)=0,LEN(W56)=0),0,1)</f>
        <v>0</v>
      </c>
      <c r="Z56" s="172"/>
      <c r="AA56" s="172"/>
      <c r="AB56" s="172"/>
      <c r="AC56" s="51"/>
      <c r="AD56" s="52"/>
    </row>
  </sheetData>
  <sheetProtection/>
  <mergeCells count="73">
    <mergeCell ref="N49:P49"/>
    <mergeCell ref="U49:W49"/>
    <mergeCell ref="M39:M56"/>
    <mergeCell ref="N39:P39"/>
    <mergeCell ref="U39:W39"/>
    <mergeCell ref="N40:P40"/>
    <mergeCell ref="U40:W40"/>
    <mergeCell ref="N44:P44"/>
    <mergeCell ref="N53:P53"/>
    <mergeCell ref="U53:W53"/>
    <mergeCell ref="N48:P48"/>
    <mergeCell ref="U48:W48"/>
    <mergeCell ref="N26:P26"/>
    <mergeCell ref="U26:W26"/>
    <mergeCell ref="N30:P30"/>
    <mergeCell ref="U30:W30"/>
    <mergeCell ref="U44:W44"/>
    <mergeCell ref="N31:P31"/>
    <mergeCell ref="R31:S31"/>
    <mergeCell ref="U31:W31"/>
    <mergeCell ref="N35:P35"/>
    <mergeCell ref="U35:W35"/>
    <mergeCell ref="C16:F16"/>
    <mergeCell ref="N17:P17"/>
    <mergeCell ref="U17:W17"/>
    <mergeCell ref="N21:P21"/>
    <mergeCell ref="U21:W21"/>
    <mergeCell ref="N22:P22"/>
    <mergeCell ref="R22:S22"/>
    <mergeCell ref="U22:W22"/>
    <mergeCell ref="C13:G13"/>
    <mergeCell ref="N13:P13"/>
    <mergeCell ref="R13:S13"/>
    <mergeCell ref="U13:W13"/>
    <mergeCell ref="C14:F14"/>
    <mergeCell ref="C15:G15"/>
    <mergeCell ref="U4:W4"/>
    <mergeCell ref="N8:P8"/>
    <mergeCell ref="U8:W8"/>
    <mergeCell ref="C12:F12"/>
    <mergeCell ref="N12:P12"/>
    <mergeCell ref="U12:W12"/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AL2:AN2"/>
    <mergeCell ref="AO2:AO3"/>
    <mergeCell ref="AP2:AR2"/>
    <mergeCell ref="AC4:AD4"/>
    <mergeCell ref="AC6:AD6"/>
    <mergeCell ref="AC8:AD8"/>
    <mergeCell ref="AC13:AD13"/>
    <mergeCell ref="AC15:AD15"/>
    <mergeCell ref="AC17:AD17"/>
    <mergeCell ref="AC22:AD22"/>
    <mergeCell ref="AC24:AD24"/>
    <mergeCell ref="AC26:AD26"/>
    <mergeCell ref="AC49:AD49"/>
    <mergeCell ref="AC51:AD51"/>
    <mergeCell ref="AC53:AD53"/>
    <mergeCell ref="AC31:AD31"/>
    <mergeCell ref="AC33:AD33"/>
    <mergeCell ref="AC35:AD35"/>
    <mergeCell ref="AC40:AD40"/>
    <mergeCell ref="AC42:AD42"/>
    <mergeCell ref="AC44:AD44"/>
  </mergeCells>
  <conditionalFormatting sqref="N5 U5">
    <cfRule type="expression" priority="254" dxfId="2" stopIfTrue="1">
      <formula>$X$5=1</formula>
    </cfRule>
  </conditionalFormatting>
  <conditionalFormatting sqref="O5 V5">
    <cfRule type="expression" priority="253" dxfId="2" stopIfTrue="1">
      <formula>$X$5=2</formula>
    </cfRule>
  </conditionalFormatting>
  <conditionalFormatting sqref="P5 W5">
    <cfRule type="expression" priority="252" dxfId="2" stopIfTrue="1">
      <formula>$X$5=3</formula>
    </cfRule>
  </conditionalFormatting>
  <conditionalFormatting sqref="N6 U6">
    <cfRule type="expression" priority="251" dxfId="2" stopIfTrue="1">
      <formula>$X$6=1</formula>
    </cfRule>
  </conditionalFormatting>
  <conditionalFormatting sqref="O6 V6">
    <cfRule type="expression" priority="250" dxfId="2" stopIfTrue="1">
      <formula>$X$6=2</formula>
    </cfRule>
  </conditionalFormatting>
  <conditionalFormatting sqref="P6 W6">
    <cfRule type="expression" priority="249" dxfId="2" stopIfTrue="1">
      <formula>$X$6=3</formula>
    </cfRule>
  </conditionalFormatting>
  <conditionalFormatting sqref="N7 U7">
    <cfRule type="expression" priority="248" dxfId="2" stopIfTrue="1">
      <formula>$X$7=1</formula>
    </cfRule>
  </conditionalFormatting>
  <conditionalFormatting sqref="O7 V7">
    <cfRule type="expression" priority="247" dxfId="2" stopIfTrue="1">
      <formula>$X$7=2</formula>
    </cfRule>
  </conditionalFormatting>
  <conditionalFormatting sqref="P7 W7">
    <cfRule type="expression" priority="246" dxfId="2" stopIfTrue="1">
      <formula>$X$7=3</formula>
    </cfRule>
  </conditionalFormatting>
  <conditionalFormatting sqref="N9 U9">
    <cfRule type="expression" priority="245" dxfId="2" stopIfTrue="1">
      <formula>$X$9=1</formula>
    </cfRule>
  </conditionalFormatting>
  <conditionalFormatting sqref="O9 V9">
    <cfRule type="expression" priority="244" dxfId="2" stopIfTrue="1">
      <formula>$X$9=2</formula>
    </cfRule>
  </conditionalFormatting>
  <conditionalFormatting sqref="P9 W9">
    <cfRule type="expression" priority="243" dxfId="2" stopIfTrue="1">
      <formula>$X$9=3</formula>
    </cfRule>
  </conditionalFormatting>
  <conditionalFormatting sqref="N10 U10">
    <cfRule type="expression" priority="242" dxfId="2" stopIfTrue="1">
      <formula>$X$10=1</formula>
    </cfRule>
  </conditionalFormatting>
  <conditionalFormatting sqref="O10 V10">
    <cfRule type="expression" priority="241" dxfId="2" stopIfTrue="1">
      <formula>$X$10=2</formula>
    </cfRule>
  </conditionalFormatting>
  <conditionalFormatting sqref="P10 W10">
    <cfRule type="expression" priority="240" dxfId="2" stopIfTrue="1">
      <formula>$X$10=3</formula>
    </cfRule>
  </conditionalFormatting>
  <conditionalFormatting sqref="N11 U11">
    <cfRule type="expression" priority="239" dxfId="2" stopIfTrue="1">
      <formula>$X$11=1</formula>
    </cfRule>
  </conditionalFormatting>
  <conditionalFormatting sqref="O11 V11">
    <cfRule type="expression" priority="238" dxfId="2" stopIfTrue="1">
      <formula>$X$11=2</formula>
    </cfRule>
  </conditionalFormatting>
  <conditionalFormatting sqref="P11 W11">
    <cfRule type="expression" priority="237" dxfId="2" stopIfTrue="1">
      <formula>$X$11=3</formula>
    </cfRule>
  </conditionalFormatting>
  <conditionalFormatting sqref="N14 U14">
    <cfRule type="expression" priority="236" dxfId="2" stopIfTrue="1">
      <formula>$X$5=1</formula>
    </cfRule>
  </conditionalFormatting>
  <conditionalFormatting sqref="O14 V14">
    <cfRule type="expression" priority="235" dxfId="2" stopIfTrue="1">
      <formula>$X$5=2</formula>
    </cfRule>
  </conditionalFormatting>
  <conditionalFormatting sqref="P14 W14">
    <cfRule type="expression" priority="234" dxfId="2" stopIfTrue="1">
      <formula>$X$5=3</formula>
    </cfRule>
  </conditionalFormatting>
  <conditionalFormatting sqref="N15 U15">
    <cfRule type="expression" priority="233" dxfId="2" stopIfTrue="1">
      <formula>$X$6=1</formula>
    </cfRule>
  </conditionalFormatting>
  <conditionalFormatting sqref="O15 V15">
    <cfRule type="expression" priority="232" dxfId="2" stopIfTrue="1">
      <formula>$X$6=2</formula>
    </cfRule>
  </conditionalFormatting>
  <conditionalFormatting sqref="P15 W15">
    <cfRule type="expression" priority="231" dxfId="2" stopIfTrue="1">
      <formula>$X$6=3</formula>
    </cfRule>
  </conditionalFormatting>
  <conditionalFormatting sqref="N16 U16">
    <cfRule type="expression" priority="230" dxfId="2" stopIfTrue="1">
      <formula>$X$7=1</formula>
    </cfRule>
  </conditionalFormatting>
  <conditionalFormatting sqref="O16 V16">
    <cfRule type="expression" priority="229" dxfId="2" stopIfTrue="1">
      <formula>$X$7=2</formula>
    </cfRule>
  </conditionalFormatting>
  <conditionalFormatting sqref="P16 W16">
    <cfRule type="expression" priority="228" dxfId="2" stopIfTrue="1">
      <formula>$X$7=3</formula>
    </cfRule>
  </conditionalFormatting>
  <conditionalFormatting sqref="N18 U18">
    <cfRule type="expression" priority="227" dxfId="2" stopIfTrue="1">
      <formula>$X$9=1</formula>
    </cfRule>
  </conditionalFormatting>
  <conditionalFormatting sqref="O18 V18">
    <cfRule type="expression" priority="226" dxfId="2" stopIfTrue="1">
      <formula>$X$9=2</formula>
    </cfRule>
  </conditionalFormatting>
  <conditionalFormatting sqref="P18 W18">
    <cfRule type="expression" priority="225" dxfId="2" stopIfTrue="1">
      <formula>$X$9=3</formula>
    </cfRule>
  </conditionalFormatting>
  <conditionalFormatting sqref="N19 U19">
    <cfRule type="expression" priority="224" dxfId="2" stopIfTrue="1">
      <formula>$X$10=1</formula>
    </cfRule>
  </conditionalFormatting>
  <conditionalFormatting sqref="O19 V19">
    <cfRule type="expression" priority="223" dxfId="2" stopIfTrue="1">
      <formula>$X$10=2</formula>
    </cfRule>
  </conditionalFormatting>
  <conditionalFormatting sqref="P19 W19">
    <cfRule type="expression" priority="222" dxfId="2" stopIfTrue="1">
      <formula>$X$10=3</formula>
    </cfRule>
  </conditionalFormatting>
  <conditionalFormatting sqref="N20 U20">
    <cfRule type="expression" priority="221" dxfId="2" stopIfTrue="1">
      <formula>$X$11=1</formula>
    </cfRule>
  </conditionalFormatting>
  <conditionalFormatting sqref="O20 V20">
    <cfRule type="expression" priority="220" dxfId="2" stopIfTrue="1">
      <formula>$X$11=2</formula>
    </cfRule>
  </conditionalFormatting>
  <conditionalFormatting sqref="P20 W20">
    <cfRule type="expression" priority="219" dxfId="2" stopIfTrue="1">
      <formula>$X$11=3</formula>
    </cfRule>
  </conditionalFormatting>
  <conditionalFormatting sqref="N23 U23">
    <cfRule type="expression" priority="218" dxfId="2" stopIfTrue="1">
      <formula>$X$5=1</formula>
    </cfRule>
  </conditionalFormatting>
  <conditionalFormatting sqref="O23 V23">
    <cfRule type="expression" priority="217" dxfId="2" stopIfTrue="1">
      <formula>$X$5=2</formula>
    </cfRule>
  </conditionalFormatting>
  <conditionalFormatting sqref="P23 W23">
    <cfRule type="expression" priority="216" dxfId="2" stopIfTrue="1">
      <formula>$X$5=3</formula>
    </cfRule>
  </conditionalFormatting>
  <conditionalFormatting sqref="N24 U24">
    <cfRule type="expression" priority="215" dxfId="2" stopIfTrue="1">
      <formula>$X$6=1</formula>
    </cfRule>
  </conditionalFormatting>
  <conditionalFormatting sqref="O24 V24">
    <cfRule type="expression" priority="214" dxfId="2" stopIfTrue="1">
      <formula>$X$6=2</formula>
    </cfRule>
  </conditionalFormatting>
  <conditionalFormatting sqref="P24 W24">
    <cfRule type="expression" priority="213" dxfId="2" stopIfTrue="1">
      <formula>$X$6=3</formula>
    </cfRule>
  </conditionalFormatting>
  <conditionalFormatting sqref="N25 U25">
    <cfRule type="expression" priority="212" dxfId="2" stopIfTrue="1">
      <formula>$X$7=1</formula>
    </cfRule>
  </conditionalFormatting>
  <conditionalFormatting sqref="O25 V25">
    <cfRule type="expression" priority="211" dxfId="2" stopIfTrue="1">
      <formula>$X$7=2</formula>
    </cfRule>
  </conditionalFormatting>
  <conditionalFormatting sqref="P25 W25">
    <cfRule type="expression" priority="210" dxfId="2" stopIfTrue="1">
      <formula>$X$7=3</formula>
    </cfRule>
  </conditionalFormatting>
  <conditionalFormatting sqref="N27 U27">
    <cfRule type="expression" priority="209" dxfId="2" stopIfTrue="1">
      <formula>$X$9=1</formula>
    </cfRule>
  </conditionalFormatting>
  <conditionalFormatting sqref="O27 V27">
    <cfRule type="expression" priority="208" dxfId="2" stopIfTrue="1">
      <formula>$X$9=2</formula>
    </cfRule>
  </conditionalFormatting>
  <conditionalFormatting sqref="P27 W27">
    <cfRule type="expression" priority="207" dxfId="2" stopIfTrue="1">
      <formula>$X$9=3</formula>
    </cfRule>
  </conditionalFormatting>
  <conditionalFormatting sqref="N28 U28">
    <cfRule type="expression" priority="206" dxfId="2" stopIfTrue="1">
      <formula>$X$10=1</formula>
    </cfRule>
  </conditionalFormatting>
  <conditionalFormatting sqref="O28 V28">
    <cfRule type="expression" priority="205" dxfId="2" stopIfTrue="1">
      <formula>$X$10=2</formula>
    </cfRule>
  </conditionalFormatting>
  <conditionalFormatting sqref="P28 W28">
    <cfRule type="expression" priority="204" dxfId="2" stopIfTrue="1">
      <formula>$X$10=3</formula>
    </cfRule>
  </conditionalFormatting>
  <conditionalFormatting sqref="N29 U29">
    <cfRule type="expression" priority="203" dxfId="2" stopIfTrue="1">
      <formula>$X$11=1</formula>
    </cfRule>
  </conditionalFormatting>
  <conditionalFormatting sqref="O29 V29">
    <cfRule type="expression" priority="202" dxfId="2" stopIfTrue="1">
      <formula>$X$11=2</formula>
    </cfRule>
  </conditionalFormatting>
  <conditionalFormatting sqref="P29 W29">
    <cfRule type="expression" priority="201" dxfId="2" stopIfTrue="1">
      <formula>$X$11=3</formula>
    </cfRule>
  </conditionalFormatting>
  <conditionalFormatting sqref="N32 U32">
    <cfRule type="expression" priority="200" dxfId="2" stopIfTrue="1">
      <formula>$X$5=1</formula>
    </cfRule>
  </conditionalFormatting>
  <conditionalFormatting sqref="O32 V32">
    <cfRule type="expression" priority="199" dxfId="2" stopIfTrue="1">
      <formula>$X$5=2</formula>
    </cfRule>
  </conditionalFormatting>
  <conditionalFormatting sqref="P32 W32">
    <cfRule type="expression" priority="198" dxfId="2" stopIfTrue="1">
      <formula>$X$5=3</formula>
    </cfRule>
  </conditionalFormatting>
  <conditionalFormatting sqref="N33 U33">
    <cfRule type="expression" priority="197" dxfId="2" stopIfTrue="1">
      <formula>$X$6=1</formula>
    </cfRule>
  </conditionalFormatting>
  <conditionalFormatting sqref="O33 V33">
    <cfRule type="expression" priority="196" dxfId="2" stopIfTrue="1">
      <formula>$X$6=2</formula>
    </cfRule>
  </conditionalFormatting>
  <conditionalFormatting sqref="P33 W33">
    <cfRule type="expression" priority="195" dxfId="2" stopIfTrue="1">
      <formula>$X$6=3</formula>
    </cfRule>
  </conditionalFormatting>
  <conditionalFormatting sqref="N34 U34">
    <cfRule type="expression" priority="194" dxfId="2" stopIfTrue="1">
      <formula>$X$7=1</formula>
    </cfRule>
  </conditionalFormatting>
  <conditionalFormatting sqref="O34 V34">
    <cfRule type="expression" priority="193" dxfId="2" stopIfTrue="1">
      <formula>$X$7=2</formula>
    </cfRule>
  </conditionalFormatting>
  <conditionalFormatting sqref="P34 W34">
    <cfRule type="expression" priority="192" dxfId="2" stopIfTrue="1">
      <formula>$X$7=3</formula>
    </cfRule>
  </conditionalFormatting>
  <conditionalFormatting sqref="N36 U36">
    <cfRule type="expression" priority="191" dxfId="2" stopIfTrue="1">
      <formula>$X$9=1</formula>
    </cfRule>
  </conditionalFormatting>
  <conditionalFormatting sqref="O36 V36">
    <cfRule type="expression" priority="190" dxfId="2" stopIfTrue="1">
      <formula>$X$9=2</formula>
    </cfRule>
  </conditionalFormatting>
  <conditionalFormatting sqref="P36 W36">
    <cfRule type="expression" priority="189" dxfId="2" stopIfTrue="1">
      <formula>$X$9=3</formula>
    </cfRule>
  </conditionalFormatting>
  <conditionalFormatting sqref="N37 U37">
    <cfRule type="expression" priority="188" dxfId="2" stopIfTrue="1">
      <formula>$X$10=1</formula>
    </cfRule>
  </conditionalFormatting>
  <conditionalFormatting sqref="O37 V37">
    <cfRule type="expression" priority="187" dxfId="2" stopIfTrue="1">
      <formula>$X$10=2</formula>
    </cfRule>
  </conditionalFormatting>
  <conditionalFormatting sqref="P37 W37">
    <cfRule type="expression" priority="186" dxfId="2" stopIfTrue="1">
      <formula>$X$10=3</formula>
    </cfRule>
  </conditionalFormatting>
  <conditionalFormatting sqref="N38 U38">
    <cfRule type="expression" priority="185" dxfId="2" stopIfTrue="1">
      <formula>$X$11=1</formula>
    </cfRule>
  </conditionalFormatting>
  <conditionalFormatting sqref="O38 V38">
    <cfRule type="expression" priority="184" dxfId="2" stopIfTrue="1">
      <formula>$X$11=2</formula>
    </cfRule>
  </conditionalFormatting>
  <conditionalFormatting sqref="P38 W38">
    <cfRule type="expression" priority="183" dxfId="2" stopIfTrue="1">
      <formula>$X$11=3</formula>
    </cfRule>
  </conditionalFormatting>
  <conditionalFormatting sqref="N41 U41">
    <cfRule type="expression" priority="182" dxfId="2" stopIfTrue="1">
      <formula>$X$5=1</formula>
    </cfRule>
  </conditionalFormatting>
  <conditionalFormatting sqref="O41 V41">
    <cfRule type="expression" priority="181" dxfId="2" stopIfTrue="1">
      <formula>$X$5=2</formula>
    </cfRule>
  </conditionalFormatting>
  <conditionalFormatting sqref="P41 W41">
    <cfRule type="expression" priority="180" dxfId="2" stopIfTrue="1">
      <formula>$X$5=3</formula>
    </cfRule>
  </conditionalFormatting>
  <conditionalFormatting sqref="N42 U42">
    <cfRule type="expression" priority="179" dxfId="2" stopIfTrue="1">
      <formula>$X$6=1</formula>
    </cfRule>
  </conditionalFormatting>
  <conditionalFormatting sqref="O42 V42">
    <cfRule type="expression" priority="178" dxfId="2" stopIfTrue="1">
      <formula>$X$6=2</formula>
    </cfRule>
  </conditionalFormatting>
  <conditionalFormatting sqref="P42 W42">
    <cfRule type="expression" priority="177" dxfId="2" stopIfTrue="1">
      <formula>$X$6=3</formula>
    </cfRule>
  </conditionalFormatting>
  <conditionalFormatting sqref="N43 U43">
    <cfRule type="expression" priority="176" dxfId="2" stopIfTrue="1">
      <formula>$X$7=1</formula>
    </cfRule>
  </conditionalFormatting>
  <conditionalFormatting sqref="O43 V43">
    <cfRule type="expression" priority="175" dxfId="2" stopIfTrue="1">
      <formula>$X$7=2</formula>
    </cfRule>
  </conditionalFormatting>
  <conditionalFormatting sqref="P43 W43">
    <cfRule type="expression" priority="174" dxfId="2" stopIfTrue="1">
      <formula>$X$7=3</formula>
    </cfRule>
  </conditionalFormatting>
  <conditionalFormatting sqref="N45 U45">
    <cfRule type="expression" priority="173" dxfId="2" stopIfTrue="1">
      <formula>$X$9=1</formula>
    </cfRule>
  </conditionalFormatting>
  <conditionalFormatting sqref="O45 V45">
    <cfRule type="expression" priority="172" dxfId="2" stopIfTrue="1">
      <formula>$X$9=2</formula>
    </cfRule>
  </conditionalFormatting>
  <conditionalFormatting sqref="P45 W45">
    <cfRule type="expression" priority="171" dxfId="2" stopIfTrue="1">
      <formula>$X$9=3</formula>
    </cfRule>
  </conditionalFormatting>
  <conditionalFormatting sqref="N46 U46">
    <cfRule type="expression" priority="170" dxfId="2" stopIfTrue="1">
      <formula>$X$10=1</formula>
    </cfRule>
  </conditionalFormatting>
  <conditionalFormatting sqref="O46 V46">
    <cfRule type="expression" priority="169" dxfId="2" stopIfTrue="1">
      <formula>$X$10=2</formula>
    </cfRule>
  </conditionalFormatting>
  <conditionalFormatting sqref="P46 W46">
    <cfRule type="expression" priority="168" dxfId="2" stopIfTrue="1">
      <formula>$X$10=3</formula>
    </cfRule>
  </conditionalFormatting>
  <conditionalFormatting sqref="N47 U47">
    <cfRule type="expression" priority="167" dxfId="2" stopIfTrue="1">
      <formula>$X$11=1</formula>
    </cfRule>
  </conditionalFormatting>
  <conditionalFormatting sqref="O47 V47">
    <cfRule type="expression" priority="166" dxfId="2" stopIfTrue="1">
      <formula>$X$11=2</formula>
    </cfRule>
  </conditionalFormatting>
  <conditionalFormatting sqref="P47 W47">
    <cfRule type="expression" priority="165" dxfId="2" stopIfTrue="1">
      <formula>$X$11=3</formula>
    </cfRule>
  </conditionalFormatting>
  <conditionalFormatting sqref="N50 U50">
    <cfRule type="expression" priority="164" dxfId="2" stopIfTrue="1">
      <formula>$X$5=1</formula>
    </cfRule>
  </conditionalFormatting>
  <conditionalFormatting sqref="O50 V50">
    <cfRule type="expression" priority="163" dxfId="2" stopIfTrue="1">
      <formula>$X$5=2</formula>
    </cfRule>
  </conditionalFormatting>
  <conditionalFormatting sqref="P50 W50">
    <cfRule type="expression" priority="162" dxfId="2" stopIfTrue="1">
      <formula>$X$5=3</formula>
    </cfRule>
  </conditionalFormatting>
  <conditionalFormatting sqref="N51 U51">
    <cfRule type="expression" priority="161" dxfId="2" stopIfTrue="1">
      <formula>$X$6=1</formula>
    </cfRule>
  </conditionalFormatting>
  <conditionalFormatting sqref="O51 V51">
    <cfRule type="expression" priority="160" dxfId="2" stopIfTrue="1">
      <formula>$X$6=2</formula>
    </cfRule>
  </conditionalFormatting>
  <conditionalFormatting sqref="P51 W51">
    <cfRule type="expression" priority="159" dxfId="2" stopIfTrue="1">
      <formula>$X$6=3</formula>
    </cfRule>
  </conditionalFormatting>
  <conditionalFormatting sqref="N52 U52">
    <cfRule type="expression" priority="158" dxfId="2" stopIfTrue="1">
      <formula>$X$7=1</formula>
    </cfRule>
  </conditionalFormatting>
  <conditionalFormatting sqref="O52 V52">
    <cfRule type="expression" priority="157" dxfId="2" stopIfTrue="1">
      <formula>$X$7=2</formula>
    </cfRule>
  </conditionalFormatting>
  <conditionalFormatting sqref="P52 W52">
    <cfRule type="expression" priority="156" dxfId="2" stopIfTrue="1">
      <formula>$X$7=3</formula>
    </cfRule>
  </conditionalFormatting>
  <conditionalFormatting sqref="N54 U54">
    <cfRule type="expression" priority="155" dxfId="2" stopIfTrue="1">
      <formula>$X$9=1</formula>
    </cfRule>
  </conditionalFormatting>
  <conditionalFormatting sqref="O54 V54">
    <cfRule type="expression" priority="154" dxfId="2" stopIfTrue="1">
      <formula>$X$9=2</formula>
    </cfRule>
  </conditionalFormatting>
  <conditionalFormatting sqref="P54 W54">
    <cfRule type="expression" priority="153" dxfId="2" stopIfTrue="1">
      <formula>$X$9=3</formula>
    </cfRule>
  </conditionalFormatting>
  <conditionalFormatting sqref="N55 U55">
    <cfRule type="expression" priority="152" dxfId="2" stopIfTrue="1">
      <formula>$X$10=1</formula>
    </cfRule>
  </conditionalFormatting>
  <conditionalFormatting sqref="O55 V55">
    <cfRule type="expression" priority="151" dxfId="2" stopIfTrue="1">
      <formula>$X$10=2</formula>
    </cfRule>
  </conditionalFormatting>
  <conditionalFormatting sqref="P55 W55">
    <cfRule type="expression" priority="150" dxfId="2" stopIfTrue="1">
      <formula>$X$10=3</formula>
    </cfRule>
  </conditionalFormatting>
  <conditionalFormatting sqref="N56 U56">
    <cfRule type="expression" priority="149" dxfId="2" stopIfTrue="1">
      <formula>$X$11=1</formula>
    </cfRule>
  </conditionalFormatting>
  <conditionalFormatting sqref="O56 V56">
    <cfRule type="expression" priority="148" dxfId="2" stopIfTrue="1">
      <formula>$X$11=2</formula>
    </cfRule>
  </conditionalFormatting>
  <conditionalFormatting sqref="P56 W56">
    <cfRule type="expression" priority="147" dxfId="2" stopIfTrue="1">
      <formula>$X$11=3</formula>
    </cfRule>
  </conditionalFormatting>
  <conditionalFormatting sqref="U14 U23 U32">
    <cfRule type="expression" priority="146" dxfId="2" stopIfTrue="1">
      <formula>$X$5=1</formula>
    </cfRule>
  </conditionalFormatting>
  <conditionalFormatting sqref="V14 V23 V32">
    <cfRule type="expression" priority="145" dxfId="2" stopIfTrue="1">
      <formula>$X$5=2</formula>
    </cfRule>
  </conditionalFormatting>
  <conditionalFormatting sqref="W14 W23 W32">
    <cfRule type="expression" priority="144" dxfId="2" stopIfTrue="1">
      <formula>$X$5=3</formula>
    </cfRule>
  </conditionalFormatting>
  <conditionalFormatting sqref="U15 U24 U33">
    <cfRule type="expression" priority="143" dxfId="2" stopIfTrue="1">
      <formula>$X$6=1</formula>
    </cfRule>
  </conditionalFormatting>
  <conditionalFormatting sqref="V15 V24 V33">
    <cfRule type="expression" priority="142" dxfId="2" stopIfTrue="1">
      <formula>$X$6=2</formula>
    </cfRule>
  </conditionalFormatting>
  <conditionalFormatting sqref="W15 W24 W33">
    <cfRule type="expression" priority="141" dxfId="2" stopIfTrue="1">
      <formula>$X$6=3</formula>
    </cfRule>
  </conditionalFormatting>
  <conditionalFormatting sqref="U16 U25 U34">
    <cfRule type="expression" priority="140" dxfId="2" stopIfTrue="1">
      <formula>$X$7=1</formula>
    </cfRule>
  </conditionalFormatting>
  <conditionalFormatting sqref="V16 V25 V34">
    <cfRule type="expression" priority="139" dxfId="2" stopIfTrue="1">
      <formula>$X$7=2</formula>
    </cfRule>
  </conditionalFormatting>
  <conditionalFormatting sqref="W16 W25 W34">
    <cfRule type="expression" priority="138" dxfId="2" stopIfTrue="1">
      <formula>$X$7=3</formula>
    </cfRule>
  </conditionalFormatting>
  <conditionalFormatting sqref="U18 U27 U36">
    <cfRule type="expression" priority="137" dxfId="2" stopIfTrue="1">
      <formula>$X$9=1</formula>
    </cfRule>
  </conditionalFormatting>
  <conditionalFormatting sqref="V18 V27 V36">
    <cfRule type="expression" priority="136" dxfId="2" stopIfTrue="1">
      <formula>$X$9=2</formula>
    </cfRule>
  </conditionalFormatting>
  <conditionalFormatting sqref="W18 W27 W36">
    <cfRule type="expression" priority="135" dxfId="2" stopIfTrue="1">
      <formula>$X$9=3</formula>
    </cfRule>
  </conditionalFormatting>
  <conditionalFormatting sqref="U19 U28 U37">
    <cfRule type="expression" priority="134" dxfId="2" stopIfTrue="1">
      <formula>$X$10=1</formula>
    </cfRule>
  </conditionalFormatting>
  <conditionalFormatting sqref="V19 V28 V37">
    <cfRule type="expression" priority="133" dxfId="2" stopIfTrue="1">
      <formula>$X$10=2</formula>
    </cfRule>
  </conditionalFormatting>
  <conditionalFormatting sqref="W19 W28 W37">
    <cfRule type="expression" priority="132" dxfId="2" stopIfTrue="1">
      <formula>$X$10=3</formula>
    </cfRule>
  </conditionalFormatting>
  <conditionalFormatting sqref="U20 U29 U38">
    <cfRule type="expression" priority="131" dxfId="2" stopIfTrue="1">
      <formula>$X$11=1</formula>
    </cfRule>
  </conditionalFormatting>
  <conditionalFormatting sqref="V20 V29 V38">
    <cfRule type="expression" priority="130" dxfId="2" stopIfTrue="1">
      <formula>$X$11=2</formula>
    </cfRule>
  </conditionalFormatting>
  <conditionalFormatting sqref="W20 W29 W38">
    <cfRule type="expression" priority="129" dxfId="2" stopIfTrue="1">
      <formula>$X$11=3</formula>
    </cfRule>
  </conditionalFormatting>
  <conditionalFormatting sqref="N14 N23 N32">
    <cfRule type="expression" priority="128" dxfId="2" stopIfTrue="1">
      <formula>$X$5=1</formula>
    </cfRule>
  </conditionalFormatting>
  <conditionalFormatting sqref="O14 O23 O32">
    <cfRule type="expression" priority="127" dxfId="2" stopIfTrue="1">
      <formula>$X$5=2</formula>
    </cfRule>
  </conditionalFormatting>
  <conditionalFormatting sqref="P14 P23 P32">
    <cfRule type="expression" priority="126" dxfId="2" stopIfTrue="1">
      <formula>$X$5=3</formula>
    </cfRule>
  </conditionalFormatting>
  <conditionalFormatting sqref="N15 N24 N33">
    <cfRule type="expression" priority="125" dxfId="2" stopIfTrue="1">
      <formula>$X$6=1</formula>
    </cfRule>
  </conditionalFormatting>
  <conditionalFormatting sqref="O15 O24 O33">
    <cfRule type="expression" priority="124" dxfId="2" stopIfTrue="1">
      <formula>$X$6=2</formula>
    </cfRule>
  </conditionalFormatting>
  <conditionalFormatting sqref="P15 P24 P33">
    <cfRule type="expression" priority="123" dxfId="2" stopIfTrue="1">
      <formula>$X$6=3</formula>
    </cfRule>
  </conditionalFormatting>
  <conditionalFormatting sqref="N16 N25 N34">
    <cfRule type="expression" priority="122" dxfId="2" stopIfTrue="1">
      <formula>$X$7=1</formula>
    </cfRule>
  </conditionalFormatting>
  <conditionalFormatting sqref="O16 O25 O34">
    <cfRule type="expression" priority="121" dxfId="2" stopIfTrue="1">
      <formula>$X$7=2</formula>
    </cfRule>
  </conditionalFormatting>
  <conditionalFormatting sqref="P16 P25 P34">
    <cfRule type="expression" priority="120" dxfId="2" stopIfTrue="1">
      <formula>$X$7=3</formula>
    </cfRule>
  </conditionalFormatting>
  <conditionalFormatting sqref="N18 N27 N36">
    <cfRule type="expression" priority="119" dxfId="2" stopIfTrue="1">
      <formula>$X$9=1</formula>
    </cfRule>
  </conditionalFormatting>
  <conditionalFormatting sqref="O18 O27 O36">
    <cfRule type="expression" priority="118" dxfId="2" stopIfTrue="1">
      <formula>$X$9=2</formula>
    </cfRule>
  </conditionalFormatting>
  <conditionalFormatting sqref="P18 P27 P36">
    <cfRule type="expression" priority="117" dxfId="2" stopIfTrue="1">
      <formula>$X$9=3</formula>
    </cfRule>
  </conditionalFormatting>
  <conditionalFormatting sqref="N19 N28 N37">
    <cfRule type="expression" priority="116" dxfId="2" stopIfTrue="1">
      <formula>$X$10=1</formula>
    </cfRule>
  </conditionalFormatting>
  <conditionalFormatting sqref="O19 O28 O37">
    <cfRule type="expression" priority="115" dxfId="2" stopIfTrue="1">
      <formula>$X$10=2</formula>
    </cfRule>
  </conditionalFormatting>
  <conditionalFormatting sqref="P19 P28 P37">
    <cfRule type="expression" priority="114" dxfId="2" stopIfTrue="1">
      <formula>$X$10=3</formula>
    </cfRule>
  </conditionalFormatting>
  <conditionalFormatting sqref="N20 N29 N38">
    <cfRule type="expression" priority="113" dxfId="2" stopIfTrue="1">
      <formula>$X$11=1</formula>
    </cfRule>
  </conditionalFormatting>
  <conditionalFormatting sqref="O20 O29 O38">
    <cfRule type="expression" priority="112" dxfId="2" stopIfTrue="1">
      <formula>$X$11=2</formula>
    </cfRule>
  </conditionalFormatting>
  <conditionalFormatting sqref="P20 P29 P38">
    <cfRule type="expression" priority="111" dxfId="2" stopIfTrue="1">
      <formula>$X$11=3</formula>
    </cfRule>
  </conditionalFormatting>
  <conditionalFormatting sqref="N5 U5 N41 U41 N50 U50 U14 U23 U32 N14 N23 N32">
    <cfRule type="expression" priority="110" dxfId="2" stopIfTrue="1">
      <formula>$X$5=1</formula>
    </cfRule>
  </conditionalFormatting>
  <conditionalFormatting sqref="O5 V5 O41 V41 O50 V50 V14 V23 V32 O14 O23 O32">
    <cfRule type="expression" priority="109" dxfId="2" stopIfTrue="1">
      <formula>$X$5=2</formula>
    </cfRule>
  </conditionalFormatting>
  <conditionalFormatting sqref="P5 W5 P41 W41 P50 W50 W14 W23 W32 P14 P23 P32">
    <cfRule type="expression" priority="108" dxfId="2" stopIfTrue="1">
      <formula>$X$5=3</formula>
    </cfRule>
  </conditionalFormatting>
  <conditionalFormatting sqref="N6 U6 N42 U42 N51 U51 U15 U24 U33 N15 N24 N33">
    <cfRule type="expression" priority="107" dxfId="2" stopIfTrue="1">
      <formula>$X$6=1</formula>
    </cfRule>
  </conditionalFormatting>
  <conditionalFormatting sqref="O6 V6 O42 V42 O51 V51 V15 V24 V33 O15 O24 O33">
    <cfRule type="expression" priority="106" dxfId="2" stopIfTrue="1">
      <formula>$X$6=2</formula>
    </cfRule>
  </conditionalFormatting>
  <conditionalFormatting sqref="P6 W6 P42 W42 P51 W51 W15 W24 W33 P15 P24 P33">
    <cfRule type="expression" priority="105" dxfId="2" stopIfTrue="1">
      <formula>$X$6=3</formula>
    </cfRule>
  </conditionalFormatting>
  <conditionalFormatting sqref="N7 U7 N43 U43 N52 U52 U16 U25 U34 N16 N25 N34">
    <cfRule type="expression" priority="104" dxfId="2" stopIfTrue="1">
      <formula>$X$7=1</formula>
    </cfRule>
  </conditionalFormatting>
  <conditionalFormatting sqref="O7 V7 O43 V43 O52 V52 V16 V25 V34 O16 O25 O34">
    <cfRule type="expression" priority="103" dxfId="2" stopIfTrue="1">
      <formula>$X$7=2</formula>
    </cfRule>
  </conditionalFormatting>
  <conditionalFormatting sqref="P7 W7 P43 W43 P52 W52 W16 W25 W34 P16 P25 P34">
    <cfRule type="expression" priority="102" dxfId="2" stopIfTrue="1">
      <formula>$X$7=3</formula>
    </cfRule>
  </conditionalFormatting>
  <conditionalFormatting sqref="N9 U9 N45 U45 N54 U54 U18 U27 U36 N18 N27 N36">
    <cfRule type="expression" priority="101" dxfId="2" stopIfTrue="1">
      <formula>$X$9=1</formula>
    </cfRule>
  </conditionalFormatting>
  <conditionalFormatting sqref="O9 V9 O45 V45 O54 V54 V18 V27 V36 O18 O27 O36">
    <cfRule type="expression" priority="100" dxfId="2" stopIfTrue="1">
      <formula>$X$9=2</formula>
    </cfRule>
  </conditionalFormatting>
  <conditionalFormatting sqref="P9 W9 P45 W45 P54 W54 W18 W27 W36 P18 P27 P36">
    <cfRule type="expression" priority="99" dxfId="2" stopIfTrue="1">
      <formula>$X$9=3</formula>
    </cfRule>
  </conditionalFormatting>
  <conditionalFormatting sqref="N10 U10 N46 U46 N55 U55 U19 U28 U37 N19 N28 N37">
    <cfRule type="expression" priority="98" dxfId="2" stopIfTrue="1">
      <formula>$X$10=1</formula>
    </cfRule>
  </conditionalFormatting>
  <conditionalFormatting sqref="O10 V10 O46 V46 O55 V55 V19 V28 V37 O19 O28 O37">
    <cfRule type="expression" priority="97" dxfId="2" stopIfTrue="1">
      <formula>$X$10=2</formula>
    </cfRule>
  </conditionalFormatting>
  <conditionalFormatting sqref="P10 W10 P46 W46 P55 W55 W19 W28 W37 P19 P28 P37">
    <cfRule type="expression" priority="96" dxfId="2" stopIfTrue="1">
      <formula>$X$10=3</formula>
    </cfRule>
  </conditionalFormatting>
  <conditionalFormatting sqref="N11 U11 N47 U47 N56 U56 U20 U29 U38 N20 N29 N38">
    <cfRule type="expression" priority="95" dxfId="2" stopIfTrue="1">
      <formula>$X$11=1</formula>
    </cfRule>
  </conditionalFormatting>
  <conditionalFormatting sqref="O11 V11 O47 V47 O56 V56 V20 V29 V38 O20 O29 O38">
    <cfRule type="expression" priority="94" dxfId="2" stopIfTrue="1">
      <formula>$X$11=2</formula>
    </cfRule>
  </conditionalFormatting>
  <conditionalFormatting sqref="P11 W11 P47 W47 P56 W56 W20 W29 W38 P20 P29 P38">
    <cfRule type="expression" priority="93" dxfId="2" stopIfTrue="1">
      <formula>$X$11=3</formula>
    </cfRule>
  </conditionalFormatting>
  <conditionalFormatting sqref="AX4">
    <cfRule type="cellIs" priority="91" dxfId="1" operator="lessThan" stopIfTrue="1">
      <formula>0</formula>
    </cfRule>
    <cfRule type="cellIs" priority="92" dxfId="0" operator="greaterThan" stopIfTrue="1">
      <formula>0</formula>
    </cfRule>
  </conditionalFormatting>
  <conditionalFormatting sqref="BB4">
    <cfRule type="cellIs" priority="89" dxfId="1" operator="lessThan" stopIfTrue="1">
      <formula>0</formula>
    </cfRule>
    <cfRule type="cellIs" priority="90" dxfId="0" operator="greaterThan" stopIfTrue="1">
      <formula>0</formula>
    </cfRule>
  </conditionalFormatting>
  <conditionalFormatting sqref="AY4">
    <cfRule type="cellIs" priority="87" dxfId="1" operator="lessThan" stopIfTrue="1">
      <formula>0</formula>
    </cfRule>
    <cfRule type="cellIs" priority="88" dxfId="0" operator="greaterThan" stopIfTrue="1">
      <formula>0</formula>
    </cfRule>
  </conditionalFormatting>
  <conditionalFormatting sqref="AX5">
    <cfRule type="cellIs" priority="85" dxfId="1" operator="lessThan" stopIfTrue="1">
      <formula>0</formula>
    </cfRule>
    <cfRule type="cellIs" priority="86" dxfId="0" operator="greaterThan" stopIfTrue="1">
      <formula>0</formula>
    </cfRule>
  </conditionalFormatting>
  <conditionalFormatting sqref="AY5">
    <cfRule type="cellIs" priority="83" dxfId="1" operator="lessThan" stopIfTrue="1">
      <formula>0</formula>
    </cfRule>
    <cfRule type="cellIs" priority="84" dxfId="0" operator="greaterThan" stopIfTrue="1">
      <formula>0</formula>
    </cfRule>
  </conditionalFormatting>
  <conditionalFormatting sqref="AZ5">
    <cfRule type="cellIs" priority="81" dxfId="1" operator="lessThan" stopIfTrue="1">
      <formula>0</formula>
    </cfRule>
    <cfRule type="cellIs" priority="82" dxfId="0" operator="greaterThan" stopIfTrue="1">
      <formula>0</formula>
    </cfRule>
  </conditionalFormatting>
  <conditionalFormatting sqref="AZ4">
    <cfRule type="cellIs" priority="79" dxfId="1" operator="lessThan" stopIfTrue="1">
      <formula>0</formula>
    </cfRule>
    <cfRule type="cellIs" priority="80" dxfId="0" operator="greaterThan" stopIfTrue="1">
      <formula>0</formula>
    </cfRule>
  </conditionalFormatting>
  <conditionalFormatting sqref="AX6">
    <cfRule type="cellIs" priority="77" dxfId="1" operator="lessThan" stopIfTrue="1">
      <formula>0</formula>
    </cfRule>
    <cfRule type="cellIs" priority="78" dxfId="0" operator="greaterThan" stopIfTrue="1">
      <formula>0</formula>
    </cfRule>
  </conditionalFormatting>
  <conditionalFormatting sqref="AY6">
    <cfRule type="cellIs" priority="75" dxfId="1" operator="lessThan" stopIfTrue="1">
      <formula>0</formula>
    </cfRule>
    <cfRule type="cellIs" priority="76" dxfId="0" operator="greaterThan" stopIfTrue="1">
      <formula>0</formula>
    </cfRule>
  </conditionalFormatting>
  <conditionalFormatting sqref="AZ6">
    <cfRule type="cellIs" priority="73" dxfId="1" operator="lessThan" stopIfTrue="1">
      <formula>0</formula>
    </cfRule>
    <cfRule type="cellIs" priority="74" dxfId="0" operator="greaterThan" stopIfTrue="1">
      <formula>0</formula>
    </cfRule>
  </conditionalFormatting>
  <conditionalFormatting sqref="AZ7">
    <cfRule type="cellIs" priority="71" dxfId="1" operator="lessThan" stopIfTrue="1">
      <formula>0</formula>
    </cfRule>
    <cfRule type="cellIs" priority="72" dxfId="0" operator="greaterThan" stopIfTrue="1">
      <formula>0</formula>
    </cfRule>
  </conditionalFormatting>
  <conditionalFormatting sqref="AZ8">
    <cfRule type="cellIs" priority="69" dxfId="1" operator="lessThan" stopIfTrue="1">
      <formula>0</formula>
    </cfRule>
    <cfRule type="cellIs" priority="70" dxfId="0" operator="greaterThan" stopIfTrue="1">
      <formula>0</formula>
    </cfRule>
  </conditionalFormatting>
  <conditionalFormatting sqref="AZ9">
    <cfRule type="cellIs" priority="67" dxfId="1" operator="lessThan" stopIfTrue="1">
      <formula>0</formula>
    </cfRule>
    <cfRule type="cellIs" priority="68" dxfId="0" operator="greaterThan" stopIfTrue="1">
      <formula>0</formula>
    </cfRule>
  </conditionalFormatting>
  <conditionalFormatting sqref="AX8">
    <cfRule type="cellIs" priority="65" dxfId="1" operator="lessThan" stopIfTrue="1">
      <formula>0</formula>
    </cfRule>
    <cfRule type="cellIs" priority="66" dxfId="0" operator="greaterThan" stopIfTrue="1">
      <formula>0</formula>
    </cfRule>
  </conditionalFormatting>
  <conditionalFormatting sqref="AY8">
    <cfRule type="cellIs" priority="63" dxfId="1" operator="lessThan" stopIfTrue="1">
      <formula>0</formula>
    </cfRule>
    <cfRule type="cellIs" priority="64" dxfId="0" operator="greaterThan" stopIfTrue="1">
      <formula>0</formula>
    </cfRule>
  </conditionalFormatting>
  <conditionalFormatting sqref="AY9">
    <cfRule type="cellIs" priority="61" dxfId="1" operator="lessThan" stopIfTrue="1">
      <formula>0</formula>
    </cfRule>
    <cfRule type="cellIs" priority="62" dxfId="0" operator="greaterThan" stopIfTrue="1">
      <formula>0</formula>
    </cfRule>
  </conditionalFormatting>
  <conditionalFormatting sqref="AX9">
    <cfRule type="cellIs" priority="59" dxfId="1" operator="lessThan" stopIfTrue="1">
      <formula>0</formula>
    </cfRule>
    <cfRule type="cellIs" priority="60" dxfId="0" operator="greaterThan" stopIfTrue="1">
      <formula>0</formula>
    </cfRule>
  </conditionalFormatting>
  <conditionalFormatting sqref="AX7">
    <cfRule type="cellIs" priority="57" dxfId="1" operator="lessThan" stopIfTrue="1">
      <formula>0</formula>
    </cfRule>
    <cfRule type="cellIs" priority="58" dxfId="0" operator="greaterThan" stopIfTrue="1">
      <formula>0</formula>
    </cfRule>
  </conditionalFormatting>
  <conditionalFormatting sqref="AY7">
    <cfRule type="cellIs" priority="55" dxfId="1" operator="lessThan" stopIfTrue="1">
      <formula>0</formula>
    </cfRule>
    <cfRule type="cellIs" priority="56" dxfId="0" operator="greaterThan" stopIfTrue="1">
      <formula>0</formula>
    </cfRule>
  </conditionalFormatting>
  <conditionalFormatting sqref="BC4">
    <cfRule type="cellIs" priority="53" dxfId="1" operator="lessThan" stopIfTrue="1">
      <formula>0</formula>
    </cfRule>
    <cfRule type="cellIs" priority="54" dxfId="0" operator="greaterThan" stopIfTrue="1">
      <formula>0</formula>
    </cfRule>
  </conditionalFormatting>
  <conditionalFormatting sqref="BD4">
    <cfRule type="cellIs" priority="51" dxfId="1" operator="lessThan" stopIfTrue="1">
      <formula>0</formula>
    </cfRule>
    <cfRule type="cellIs" priority="52" dxfId="0" operator="greaterThan" stopIfTrue="1">
      <formula>0</formula>
    </cfRule>
  </conditionalFormatting>
  <conditionalFormatting sqref="BB5">
    <cfRule type="cellIs" priority="49" dxfId="1" operator="lessThan" stopIfTrue="1">
      <formula>0</formula>
    </cfRule>
    <cfRule type="cellIs" priority="50" dxfId="0" operator="greaterThan" stopIfTrue="1">
      <formula>0</formula>
    </cfRule>
  </conditionalFormatting>
  <conditionalFormatting sqref="BC5">
    <cfRule type="cellIs" priority="47" dxfId="1" operator="lessThan" stopIfTrue="1">
      <formula>0</formula>
    </cfRule>
    <cfRule type="cellIs" priority="48" dxfId="0" operator="greaterThan" stopIfTrue="1">
      <formula>0</formula>
    </cfRule>
  </conditionalFormatting>
  <conditionalFormatting sqref="BD5">
    <cfRule type="cellIs" priority="45" dxfId="1" operator="lessThan" stopIfTrue="1">
      <formula>0</formula>
    </cfRule>
    <cfRule type="cellIs" priority="46" dxfId="0" operator="greaterThan" stopIfTrue="1">
      <formula>0</formula>
    </cfRule>
  </conditionalFormatting>
  <conditionalFormatting sqref="BB6">
    <cfRule type="cellIs" priority="43" dxfId="1" operator="lessThan" stopIfTrue="1">
      <formula>0</formula>
    </cfRule>
    <cfRule type="cellIs" priority="44" dxfId="0" operator="greaterThan" stopIfTrue="1">
      <formula>0</formula>
    </cfRule>
  </conditionalFormatting>
  <conditionalFormatting sqref="BC6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BD6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BB7">
    <cfRule type="cellIs" priority="37" dxfId="1" operator="lessThan" stopIfTrue="1">
      <formula>0</formula>
    </cfRule>
    <cfRule type="cellIs" priority="38" dxfId="0" operator="greaterThan" stopIfTrue="1">
      <formula>0</formula>
    </cfRule>
  </conditionalFormatting>
  <conditionalFormatting sqref="BC7">
    <cfRule type="cellIs" priority="35" dxfId="1" operator="lessThan" stopIfTrue="1">
      <formula>0</formula>
    </cfRule>
    <cfRule type="cellIs" priority="36" dxfId="0" operator="greaterThan" stopIfTrue="1">
      <formula>0</formula>
    </cfRule>
  </conditionalFormatting>
  <conditionalFormatting sqref="BD7">
    <cfRule type="cellIs" priority="33" dxfId="1" operator="lessThan" stopIfTrue="1">
      <formula>0</formula>
    </cfRule>
    <cfRule type="cellIs" priority="34" dxfId="0" operator="greaterThan" stopIfTrue="1">
      <formula>0</formula>
    </cfRule>
  </conditionalFormatting>
  <conditionalFormatting sqref="BB8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BC8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BD8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BB9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BC9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BD9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N41 U41 N50 U50 N5 U5 U14 N14 U23 N23 U32 N32">
    <cfRule type="expression" priority="20" dxfId="2" stopIfTrue="1">
      <formula>$X$5=1</formula>
    </cfRule>
  </conditionalFormatting>
  <conditionalFormatting sqref="O41 V41 O50 V50 O5 V5 V14 O14 V23 O23 V32 O32">
    <cfRule type="expression" priority="19" dxfId="2" stopIfTrue="1">
      <formula>$X$5=2</formula>
    </cfRule>
  </conditionalFormatting>
  <conditionalFormatting sqref="P41 W41 P50 W50 P5 W5 W14 P14 W23 P23 W32 P32">
    <cfRule type="expression" priority="18" dxfId="2" stopIfTrue="1">
      <formula>$X$5=3</formula>
    </cfRule>
  </conditionalFormatting>
  <conditionalFormatting sqref="N42 U42 N51 U51 N6 U6 U15 N15 U24 N24 U33 N33">
    <cfRule type="expression" priority="17" dxfId="2" stopIfTrue="1">
      <formula>$X$6=1</formula>
    </cfRule>
  </conditionalFormatting>
  <conditionalFormatting sqref="O42 V42 O51 V51 O6 V6 V15 O15 V24 O24 V33 O33">
    <cfRule type="expression" priority="16" dxfId="2" stopIfTrue="1">
      <formula>$X$6=2</formula>
    </cfRule>
  </conditionalFormatting>
  <conditionalFormatting sqref="P42 W42 P51 W51 P6 W6 W15 P15 W24 P24 W33 P33">
    <cfRule type="expression" priority="15" dxfId="2" stopIfTrue="1">
      <formula>$X$6=3</formula>
    </cfRule>
  </conditionalFormatting>
  <conditionalFormatting sqref="N43 U43 N52 U52 N7 U7 U16 N16 U25 N25 U34 N34">
    <cfRule type="expression" priority="14" dxfId="2" stopIfTrue="1">
      <formula>$X$7=1</formula>
    </cfRule>
  </conditionalFormatting>
  <conditionalFormatting sqref="O43 V43 O52 V52 O7 V7 V16 O16 V25 O25 V34 O34">
    <cfRule type="expression" priority="13" dxfId="2" stopIfTrue="1">
      <formula>$X$7=2</formula>
    </cfRule>
  </conditionalFormatting>
  <conditionalFormatting sqref="P43 W43 P52 W52 P7 W7 W16 P16 W25 P25 W34 P34">
    <cfRule type="expression" priority="12" dxfId="2" stopIfTrue="1">
      <formula>$X$7=3</formula>
    </cfRule>
  </conditionalFormatting>
  <conditionalFormatting sqref="N45 U45 N54 U54 N9 U9 U18 N18 U27 N27 U36 N36">
    <cfRule type="expression" priority="11" dxfId="2" stopIfTrue="1">
      <formula>$X$9=1</formula>
    </cfRule>
  </conditionalFormatting>
  <conditionalFormatting sqref="O45 V45 O54 V54 O9 V9 V18 O18 V27 O27 V36 O36">
    <cfRule type="expression" priority="10" dxfId="2" stopIfTrue="1">
      <formula>$X$9=2</formula>
    </cfRule>
  </conditionalFormatting>
  <conditionalFormatting sqref="P45 W45 P54 W54 P9 W9 W18 P18 W27 P27 W36 P36">
    <cfRule type="expression" priority="9" dxfId="2" stopIfTrue="1">
      <formula>$X$9=3</formula>
    </cfRule>
  </conditionalFormatting>
  <conditionalFormatting sqref="N46 U46 N55 U55 N10 U10 U19 N19 U28 N28 U37 N37">
    <cfRule type="expression" priority="8" dxfId="2" stopIfTrue="1">
      <formula>$X$10=1</formula>
    </cfRule>
  </conditionalFormatting>
  <conditionalFormatting sqref="O46 V46 O55 V55 O10 V10 V19 O19 V28 O28 V37 O37">
    <cfRule type="expression" priority="7" dxfId="2" stopIfTrue="1">
      <formula>$X$10=2</formula>
    </cfRule>
  </conditionalFormatting>
  <conditionalFormatting sqref="P46 W46 P55 W55 P10 W10 W19 P19 W28 P28 W37 P37">
    <cfRule type="expression" priority="6" dxfId="2" stopIfTrue="1">
      <formula>$X$10=3</formula>
    </cfRule>
  </conditionalFormatting>
  <conditionalFormatting sqref="N47 U47 N56 U56 N11 U11 U20 N20 U29 N29 U38 N38">
    <cfRule type="expression" priority="5" dxfId="2" stopIfTrue="1">
      <formula>$X$11=1</formula>
    </cfRule>
  </conditionalFormatting>
  <conditionalFormatting sqref="O47 V47 O56 V56 O11 V11 V20 O20 V29 O29 V38 O38">
    <cfRule type="expression" priority="4" dxfId="2" stopIfTrue="1">
      <formula>$X$11=2</formula>
    </cfRule>
  </conditionalFormatting>
  <conditionalFormatting sqref="P47 W47 P56 W56 P11 W11 W20 P20 W29 P29 W38 P38">
    <cfRule type="expression" priority="3" dxfId="2" stopIfTrue="1">
      <formula>$X$11=3</formula>
    </cfRule>
  </conditionalFormatting>
  <conditionalFormatting sqref="AL4:AN9 AP4:AR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dataValidations count="2">
    <dataValidation type="list" allowBlank="1" showInputMessage="1" sqref="N3:P3 N12:P12 N21:P21 N30:P30 N39:P39">
      <formula1>И</formula1>
    </dataValidation>
    <dataValidation type="list" allowBlank="1" showInputMessage="1" sqref="N2">
      <formula1>К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Арзамас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Белянский Сергей</dc:creator>
  <cp:keywords/>
  <dc:description/>
  <cp:lastModifiedBy>mike</cp:lastModifiedBy>
  <cp:lastPrinted>2009-07-25T09:34:47Z</cp:lastPrinted>
  <dcterms:created xsi:type="dcterms:W3CDTF">2006-06-03T07:50:48Z</dcterms:created>
  <dcterms:modified xsi:type="dcterms:W3CDTF">2014-03-08T20:55:58Z</dcterms:modified>
  <cp:category/>
  <cp:version/>
  <cp:contentType/>
  <cp:contentStatus/>
</cp:coreProperties>
</file>