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1"/>
  </bookViews>
  <sheets>
    <sheet name="ЛФЛА - ОЛФП Одесса" sheetId="1" r:id="rId1"/>
    <sheet name="КСП Химик - Сборная Мегаспорта" sheetId="2" r:id="rId2"/>
    <sheet name="КСП Торпедо - СФП Football.By" sheetId="3" r:id="rId3"/>
    <sheet name="Проф. прогноза - Red Anfield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2">OFFSET('[2]Тур_отправка'!$I$2,MATCH('[2]Тур_отправка'!$L$2,'[2]Тур_отправка'!$I$2:$I$49,0)-1,1,COUNTIF('[2]Тур_отправка'!$I$2:$I$49,'[2]Тур_отправка'!$L$2),1)</definedName>
    <definedName name="И" localSheetId="1">OFFSET('[4]Тур_отправка'!$I$2,MATCH('[4]Тур_отправка'!$L$2,'[4]Тур_отправка'!$I$2:$I$49,0)-1,1,COUNTIF('[4]Тур_отправка'!$I$2:$I$49,'[4]Тур_отправка'!$L$2),1)</definedName>
    <definedName name="И" localSheetId="0">OFFSET('[3]Тур_отправка'!$I$2,MATCH('[3]Тур_отправка'!$L$2,'[3]Тур_отправка'!$I$2:$I$49,0)-1,1,COUNTIF('[3]Тур_отправка'!$I$2:$I$49,'[3]Тур_отправка'!$L$2),1)</definedName>
    <definedName name="И" localSheetId="3">OFFSET('[1]Тур_отправка'!$I$2,MATCH('[1]Тур_отправка'!$L$2,'[1]Тур_отправка'!$I$2:$I$49,0)-1,1,COUNTIF('[1]Тур_отправка'!$I$2:$I$49,'[1]Тур_отправка'!$L$2),1)</definedName>
    <definedName name="К" localSheetId="2">'[2]Тур_отправка'!$B$4:$B$11</definedName>
    <definedName name="К" localSheetId="1">'[4]Тур_отправка'!$B$4:$B$11</definedName>
    <definedName name="К" localSheetId="0">'[3]Тур_отправка'!$B$4:$B$11</definedName>
    <definedName name="К" localSheetId="3">'[1]Тур_отправка'!$B$4:$B$11</definedName>
  </definedNames>
  <calcPr fullCalcOnLoad="1"/>
</workbook>
</file>

<file path=xl/sharedStrings.xml><?xml version="1.0" encoding="utf-8"?>
<sst xmlns="http://schemas.openxmlformats.org/spreadsheetml/2006/main" count="447" uniqueCount="89">
  <si>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</si>
  <si>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</si>
  <si>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</si>
  <si>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</si>
  <si>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</si>
  <si>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</si>
  <si>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</si>
  <si>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</si>
  <si>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</si>
  <si>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</si>
  <si>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</si>
  <si>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</si>
  <si>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</si>
  <si>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</si>
  <si>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Полуфинал (первый матч)</t>
  </si>
  <si>
    <t>Матч за 5 место (первый матч)</t>
  </si>
  <si>
    <t>Матч за 7 место (первый матч)</t>
  </si>
  <si>
    <t>1. Ньюкасл - Ливерпуль - 27.04. 20:30</t>
  </si>
  <si>
    <t>2. Атлетико - Реал Мадрид - 27.04. 22:00</t>
  </si>
  <si>
    <t>3. Лион - Сент-Этьен - 28.04. 16:00</t>
  </si>
  <si>
    <t>4. Рубин - ЦСКА - 28.04. 14:00</t>
  </si>
  <si>
    <t>5. Спартак Москва - Анжи - 28.04. 14:00</t>
  </si>
  <si>
    <t>6. Кубань - Зенит - 28.04. 14:00</t>
  </si>
  <si>
    <t>2. Уиган - Тоттенхэм - 27.04. 18:00</t>
  </si>
  <si>
    <t>3. Атлетико - Реал Мадрид - 27.04. 22:00</t>
  </si>
  <si>
    <t>2 тайм</t>
  </si>
  <si>
    <t>4. Сампдория - Фиорентина - 28.04. 17:00</t>
  </si>
  <si>
    <t>5. Рубин - ЦСКА - 28.04. 14:00</t>
  </si>
  <si>
    <t xml:space="preserve">1. Лорьян - Марсель - 27.04. 19:00 </t>
  </si>
  <si>
    <t>2. Лион - Сент-Этьен - 28.04. 16:00</t>
  </si>
  <si>
    <t>3. Рубин - ЦСКА - 28.04. 14:00</t>
  </si>
  <si>
    <t>1. Кубань - Зенит - 28.04. 14:00</t>
  </si>
  <si>
    <t xml:space="preserve">2. Сампдория - Фиорентина - 28.04. 17:00 </t>
  </si>
  <si>
    <t>3. Спартак Москва - Анжи - 28.04. 14:00</t>
  </si>
  <si>
    <t>1. Байер - Вердер - 27.04. 17:30</t>
  </si>
  <si>
    <t xml:space="preserve">4. Шахтёр - Металлист - 27.04. 20:00 </t>
  </si>
  <si>
    <t xml:space="preserve">5. Бреда - Аякс - 27.04. 22:45 </t>
  </si>
  <si>
    <t>6. Торино - Ювентус - 28.04. 18:00</t>
  </si>
  <si>
    <t>Проф. прогноза</t>
  </si>
  <si>
    <t>Горобец</t>
  </si>
  <si>
    <t>saleh</t>
  </si>
  <si>
    <t>Горюнович</t>
  </si>
  <si>
    <t>SkVaL</t>
  </si>
  <si>
    <t>amelin</t>
  </si>
  <si>
    <t>ehduard-shevcov</t>
  </si>
  <si>
    <t>СФП Football.By</t>
  </si>
  <si>
    <t>Angel527</t>
  </si>
  <si>
    <t>Hryv</t>
  </si>
  <si>
    <t>Сережик</t>
  </si>
  <si>
    <t>Фолк</t>
  </si>
  <si>
    <t>КСП Торпедо</t>
  </si>
  <si>
    <t>raptoroff</t>
  </si>
  <si>
    <t>ESI2607</t>
  </si>
  <si>
    <t>Sergo</t>
  </si>
  <si>
    <t>Fatalist</t>
  </si>
  <si>
    <t>ЯД</t>
  </si>
  <si>
    <t>latysh</t>
  </si>
  <si>
    <t>ЛФЛА</t>
  </si>
  <si>
    <t>Berserk</t>
  </si>
  <si>
    <t>Andy</t>
  </si>
  <si>
    <t>maloi</t>
  </si>
  <si>
    <t>Тимур</t>
  </si>
  <si>
    <t>DJ_Fairy</t>
  </si>
  <si>
    <t>Roma</t>
  </si>
  <si>
    <t>Red Anfield</t>
  </si>
  <si>
    <t>MaxJoker</t>
  </si>
  <si>
    <t>Lord_Fenix</t>
  </si>
  <si>
    <t>ADRIAN</t>
  </si>
  <si>
    <t>lfcrulezz</t>
  </si>
  <si>
    <t>Diyar</t>
  </si>
  <si>
    <t>КСП Химик</t>
  </si>
  <si>
    <t>vinspetro</t>
  </si>
  <si>
    <t>Black Baron</t>
  </si>
  <si>
    <t>Friedrich</t>
  </si>
  <si>
    <t>darsal17</t>
  </si>
  <si>
    <t>Батькович</t>
  </si>
  <si>
    <t>vaprol</t>
  </si>
  <si>
    <t>Сб. Мегаспорта</t>
  </si>
  <si>
    <t>Математик</t>
  </si>
  <si>
    <t>Jack-Boss</t>
  </si>
  <si>
    <t>Oksi_f</t>
  </si>
  <si>
    <t>phenyx</t>
  </si>
  <si>
    <t>ОЛФП Одесса</t>
  </si>
  <si>
    <t>Mishgan</t>
  </si>
  <si>
    <t>Sana21</t>
  </si>
  <si>
    <t>Merhaba</t>
  </si>
  <si>
    <t>Everton</t>
  </si>
  <si>
    <t>Serginho</t>
  </si>
  <si>
    <t>Мачо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</si>
</sst>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49" fontId="46" fillId="39" borderId="19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35" borderId="16" xfId="0" applyNumberFormat="1" applyFont="1" applyFill="1" applyBorder="1" applyAlignment="1">
      <alignment horizontal="center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0" borderId="34" xfId="0" applyFont="1" applyFill="1" applyBorder="1" applyAlignment="1">
      <alignment horizontal="center"/>
    </xf>
    <xf numFmtId="0" fontId="47" fillId="40" borderId="35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3" fillId="41" borderId="4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49" fontId="3" fillId="41" borderId="35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41" borderId="19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Football.by%20-%20&#1079;&#1072;%205%20&#1084;&#1077;&#1089;&#1090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1;&#106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61;&#1080;&#1084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СФП Football.By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КСП Химик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zoomScale="85" zoomScaleNormal="85" zoomScalePageLayoutView="0" workbookViewId="0" topLeftCell="A1">
      <selection activeCell="U2" sqref="U2:W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ОЛФП Одесса - 0:0 (0-0)[/size][/u][/color][/b][/center]</v>
      </c>
      <c r="C2" s="138" t="s">
        <v>14</v>
      </c>
      <c r="D2" s="138"/>
      <c r="E2" s="138"/>
      <c r="F2" s="138"/>
      <c r="G2" s="139"/>
      <c r="H2" s="62"/>
      <c r="I2" s="34"/>
      <c r="J2" s="34"/>
      <c r="K2" s="34"/>
      <c r="L2" s="35"/>
      <c r="M2" s="87"/>
      <c r="N2" s="161" t="s">
        <v>57</v>
      </c>
      <c r="O2" s="162"/>
      <c r="P2" s="163"/>
      <c r="Q2" s="93"/>
      <c r="R2" s="94"/>
      <c r="S2" s="94"/>
      <c r="T2" s="95"/>
      <c r="U2" s="161" t="s">
        <v>82</v>
      </c>
      <c r="V2" s="162"/>
      <c r="W2" s="163"/>
      <c r="X2" s="34"/>
      <c r="Y2" s="34"/>
      <c r="Z2" s="37"/>
      <c r="AA2" s="38"/>
      <c r="AC2" s="107" t="str">
        <f>N3</f>
        <v>Berserk</v>
      </c>
      <c r="AD2" s="104">
        <v>1</v>
      </c>
      <c r="AE2" s="103"/>
      <c r="AF2" s="107" t="str">
        <f>U3</f>
        <v>Mishgan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6" t="s">
        <v>5</v>
      </c>
      <c r="D3" s="167"/>
      <c r="E3" s="167"/>
      <c r="F3" s="167"/>
      <c r="G3" s="168"/>
      <c r="H3" s="71" t="s">
        <v>6</v>
      </c>
      <c r="I3" s="72"/>
      <c r="J3" s="72"/>
      <c r="K3" s="40"/>
      <c r="L3" s="48"/>
      <c r="M3" s="151" t="s">
        <v>9</v>
      </c>
      <c r="N3" s="161" t="s">
        <v>58</v>
      </c>
      <c r="O3" s="162"/>
      <c r="P3" s="163"/>
      <c r="Q3" s="91"/>
      <c r="R3" s="92"/>
      <c r="S3" s="92"/>
      <c r="T3" s="92"/>
      <c r="U3" s="161" t="s">
        <v>83</v>
      </c>
      <c r="V3" s="162"/>
      <c r="W3" s="163"/>
      <c r="X3" s="34"/>
      <c r="Y3" s="34"/>
      <c r="Z3" s="81" t="str">
        <f>IF(LEN(N3)=0," ",N3)</f>
        <v>Berserk</v>
      </c>
      <c r="AA3" s="82" t="str">
        <f>IF(LEN(U3)=0," ",U3)</f>
        <v>Mishgan</v>
      </c>
      <c r="AC3" s="108" t="str">
        <f>N3</f>
        <v>Berserk</v>
      </c>
      <c r="AD3" s="105">
        <f>Z9</f>
        <v>0</v>
      </c>
      <c r="AE3" s="103"/>
      <c r="AF3" s="110" t="str">
        <f>U3</f>
        <v>Mishgan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72" t="s">
        <v>7</v>
      </c>
      <c r="J4" s="173"/>
      <c r="K4" s="47"/>
      <c r="L4" s="47"/>
      <c r="M4" s="152"/>
      <c r="N4" s="157" t="s">
        <v>0</v>
      </c>
      <c r="O4" s="157"/>
      <c r="P4" s="158"/>
      <c r="Q4" s="98" t="s">
        <v>12</v>
      </c>
      <c r="R4" s="164" t="s">
        <v>8</v>
      </c>
      <c r="S4" s="165"/>
      <c r="T4" s="98" t="s">
        <v>12</v>
      </c>
      <c r="U4" s="157" t="s">
        <v>0</v>
      </c>
      <c r="V4" s="157"/>
      <c r="W4" s="158"/>
      <c r="X4" s="39"/>
      <c r="Y4" s="40"/>
      <c r="Z4" s="147" t="s">
        <v>3</v>
      </c>
      <c r="AA4" s="148"/>
      <c r="AC4" s="108" t="str">
        <f>N3</f>
        <v>Berserk</v>
      </c>
      <c r="AD4" s="105">
        <f>Z7</f>
        <v>0</v>
      </c>
      <c r="AE4" s="103"/>
      <c r="AF4" s="110" t="str">
        <f>U3</f>
        <v>Mishgan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Ньюкасл - Ливерпуль - 27.04. 20:30</v>
      </c>
      <c r="C5" s="124" t="s">
        <v>17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2"/>
      <c r="N5" s="7">
        <v>4</v>
      </c>
      <c r="O5" s="7">
        <v>8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4</v>
      </c>
      <c r="V5" s="7">
        <v>6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8" t="str">
        <f>N3</f>
        <v>Berserk</v>
      </c>
      <c r="AD5" s="105">
        <f>COUNTIF(Q5:Q11,9)</f>
        <v>0</v>
      </c>
      <c r="AE5" s="103"/>
      <c r="AF5" s="110" t="str">
        <f>U3</f>
        <v>Mishgan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Атлетико - Реал Мадрид - 27.04. 22:00</v>
      </c>
      <c r="C6" s="124" t="s">
        <v>18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2"/>
      <c r="N6" s="7">
        <v>6</v>
      </c>
      <c r="O6" s="7">
        <v>7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3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7" t="s">
        <v>4</v>
      </c>
      <c r="AA6" s="148"/>
      <c r="AC6" s="108" t="str">
        <f>N12</f>
        <v>Andy</v>
      </c>
      <c r="AD6" s="105">
        <v>1</v>
      </c>
      <c r="AE6" s="103"/>
      <c r="AF6" s="108" t="str">
        <f>U12</f>
        <v>Sana21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Лион - Сент-Этьен - 28.04. 16:00</v>
      </c>
      <c r="C7" s="124" t="s">
        <v>19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2"/>
      <c r="N7" s="7">
        <v>9</v>
      </c>
      <c r="O7" s="7">
        <v>5</v>
      </c>
      <c r="P7" s="8">
        <v>3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5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8" t="str">
        <f>N12</f>
        <v>Andy</v>
      </c>
      <c r="AD7" s="105">
        <f>Z18</f>
        <v>0</v>
      </c>
      <c r="AE7" s="103"/>
      <c r="AF7" s="111" t="str">
        <f>U12</f>
        <v>Sana21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52"/>
      <c r="N8" s="159" t="s">
        <v>1</v>
      </c>
      <c r="O8" s="159"/>
      <c r="P8" s="160"/>
      <c r="Q8" s="20"/>
      <c r="R8" s="97"/>
      <c r="S8" s="90"/>
      <c r="T8" s="20"/>
      <c r="U8" s="159" t="s">
        <v>1</v>
      </c>
      <c r="V8" s="159"/>
      <c r="W8" s="160"/>
      <c r="X8" s="41"/>
      <c r="Y8" s="42"/>
      <c r="Z8" s="142" t="s">
        <v>13</v>
      </c>
      <c r="AA8" s="143"/>
      <c r="AC8" s="108" t="str">
        <f>N12</f>
        <v>Andy</v>
      </c>
      <c r="AD8" s="105">
        <f>Z16</f>
        <v>0</v>
      </c>
      <c r="AE8" s="103"/>
      <c r="AF8" s="111" t="str">
        <f>U12</f>
        <v>Sana21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Рубин - ЦСКА - 28.04. 14:00</v>
      </c>
      <c r="C9" s="124" t="s">
        <v>20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2"/>
      <c r="N9" s="7">
        <v>5</v>
      </c>
      <c r="O9" s="7">
        <v>8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3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8" t="str">
        <f>N12</f>
        <v>Andy</v>
      </c>
      <c r="AD9" s="105">
        <f>COUNTIF(Q14:Q20,9)</f>
        <v>0</v>
      </c>
      <c r="AE9" s="103"/>
      <c r="AF9" s="111" t="str">
        <f>U12</f>
        <v>Sana21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Спартак Москва - Анжи - 28.04. 14:00</v>
      </c>
      <c r="C10" s="124" t="s">
        <v>21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2"/>
      <c r="N10" s="7">
        <v>2</v>
      </c>
      <c r="O10" s="7">
        <v>6</v>
      </c>
      <c r="P10" s="8">
        <v>4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5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8" t="str">
        <f>N21</f>
        <v>maloi</v>
      </c>
      <c r="AD10" s="105">
        <v>1</v>
      </c>
      <c r="AE10" s="103"/>
      <c r="AF10" s="108" t="str">
        <f>U21</f>
        <v>Merhaba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Зенит - 28.04. 14:00</v>
      </c>
      <c r="C11" s="130" t="s">
        <v>22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2"/>
      <c r="N11" s="7">
        <v>3</v>
      </c>
      <c r="O11" s="7">
        <v>7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4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maloi</v>
      </c>
      <c r="AD11" s="105">
        <f>Z27</f>
        <v>0</v>
      </c>
      <c r="AE11" s="103"/>
      <c r="AF11" s="111" t="str">
        <f>U21</f>
        <v>Merhaba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[color=#FF0000][u]Berserk – Mishgan[/u] - 0:0 [/color] (разница 0:0) (0-0)[/b]</v>
      </c>
      <c r="C12" s="134" t="str">
        <f>IF(LEN(N2)=0," ",N2)</f>
        <v>ЛФЛА</v>
      </c>
      <c r="D12" s="135"/>
      <c r="E12" s="135"/>
      <c r="F12" s="135"/>
      <c r="G12" s="80" t="str">
        <f>IF(LEN(U2)=0," ",U2)</f>
        <v>ОЛФП Одесса</v>
      </c>
      <c r="H12" s="63"/>
      <c r="I12" s="40"/>
      <c r="J12" s="40"/>
      <c r="K12" s="40"/>
      <c r="L12" s="64"/>
      <c r="M12" s="152"/>
      <c r="N12" s="144" t="s">
        <v>59</v>
      </c>
      <c r="O12" s="145"/>
      <c r="P12" s="146"/>
      <c r="Q12" s="36"/>
      <c r="R12" s="36"/>
      <c r="S12" s="36"/>
      <c r="T12" s="36"/>
      <c r="U12" s="144" t="s">
        <v>84</v>
      </c>
      <c r="V12" s="145"/>
      <c r="W12" s="14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Andy</v>
      </c>
      <c r="AA12" s="82" t="str">
        <f>IF(LEN(U12)=0," ",U12)</f>
        <v>Sana21</v>
      </c>
      <c r="AC12" s="108" t="str">
        <f>N21</f>
        <v>maloi</v>
      </c>
      <c r="AD12" s="105">
        <f>Z25</f>
        <v>0</v>
      </c>
      <c r="AE12" s="103"/>
      <c r="AF12" s="111" t="str">
        <f>U21</f>
        <v>Merhaba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4-8-2 || 4-6-7</v>
      </c>
      <c r="C13" s="169" t="s">
        <v>2</v>
      </c>
      <c r="D13" s="170"/>
      <c r="E13" s="170"/>
      <c r="F13" s="170"/>
      <c r="G13" s="171"/>
      <c r="H13" s="66"/>
      <c r="I13" s="55"/>
      <c r="J13" s="55"/>
      <c r="K13" s="55"/>
      <c r="L13" s="49"/>
      <c r="M13" s="152"/>
      <c r="N13" s="157" t="s">
        <v>0</v>
      </c>
      <c r="O13" s="157"/>
      <c r="P13" s="158"/>
      <c r="Q13" s="98" t="s">
        <v>12</v>
      </c>
      <c r="R13" s="164" t="s">
        <v>8</v>
      </c>
      <c r="S13" s="165"/>
      <c r="T13" s="98" t="s">
        <v>12</v>
      </c>
      <c r="U13" s="157" t="s">
        <v>0</v>
      </c>
      <c r="V13" s="157"/>
      <c r="W13" s="158"/>
      <c r="X13" s="61"/>
      <c r="Y13" s="55"/>
      <c r="Z13" s="147" t="s">
        <v>3</v>
      </c>
      <c r="AA13" s="148"/>
      <c r="AC13" s="108" t="str">
        <f>N21</f>
        <v>maloi</v>
      </c>
      <c r="AD13" s="105">
        <f>COUNTIF(Q23:Q29,9)</f>
        <v>0</v>
      </c>
      <c r="AE13" s="103"/>
      <c r="AF13" s="111" t="str">
        <f>U21</f>
        <v>Merhaba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6-7-1 || 1-3-9
3. 9-5-3 || 8-5-2</v>
      </c>
      <c r="C14" s="136">
        <f>SUM(Z7,Z16,Z25,Z34)</f>
        <v>0</v>
      </c>
      <c r="D14" s="137"/>
      <c r="E14" s="137"/>
      <c r="F14" s="137"/>
      <c r="G14" s="80">
        <f>SUM(AA7,AA16,AA25,AA34)</f>
        <v>0</v>
      </c>
      <c r="H14" s="66"/>
      <c r="I14" s="55"/>
      <c r="J14" s="55"/>
      <c r="K14" s="55"/>
      <c r="L14" s="49"/>
      <c r="M14" s="152"/>
      <c r="N14" s="7">
        <v>7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7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8" t="str">
        <f>N30</f>
        <v>Тимур</v>
      </c>
      <c r="AD14" s="105">
        <v>1</v>
      </c>
      <c r="AE14" s="103"/>
      <c r="AF14" s="108" t="str">
        <f>U30</f>
        <v>Everton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5-8-1 || 6-7-3
5. 2-6-4 || 2-5-8</v>
      </c>
      <c r="C15" s="169" t="s">
        <v>13</v>
      </c>
      <c r="D15" s="170"/>
      <c r="E15" s="170"/>
      <c r="F15" s="170"/>
      <c r="G15" s="171"/>
      <c r="H15" s="67"/>
      <c r="I15" s="65"/>
      <c r="J15" s="65"/>
      <c r="K15" s="65"/>
      <c r="L15" s="68"/>
      <c r="M15" s="152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5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7" t="s">
        <v>4</v>
      </c>
      <c r="AA15" s="148"/>
      <c r="AC15" s="108" t="str">
        <f>N30</f>
        <v>Тимур</v>
      </c>
      <c r="AD15" s="105">
        <f>Z36</f>
        <v>0</v>
      </c>
      <c r="AE15" s="103"/>
      <c r="AF15" s="111" t="str">
        <f>U30</f>
        <v>Everton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3-7-9 || 1-4-9</v>
      </c>
      <c r="C16" s="136">
        <f>SUM(Z9,Z18,Z27,Z36)</f>
        <v>0</v>
      </c>
      <c r="D16" s="137"/>
      <c r="E16" s="137"/>
      <c r="F16" s="137"/>
      <c r="G16" s="80">
        <f>SUM(AA9,AA18,AA27,AA36)</f>
        <v>0</v>
      </c>
      <c r="H16" s="70"/>
      <c r="I16" s="69"/>
      <c r="J16" s="69"/>
      <c r="K16" s="69"/>
      <c r="L16" s="69"/>
      <c r="M16" s="152"/>
      <c r="N16" s="7">
        <v>8</v>
      </c>
      <c r="O16" s="7">
        <v>5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8" t="str">
        <f>N30</f>
        <v>Тимур</v>
      </c>
      <c r="AD16" s="105">
        <f>Z34</f>
        <v>0</v>
      </c>
      <c r="AE16" s="103"/>
      <c r="AF16" s="111" t="str">
        <f>U30</f>
        <v>Everton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[color=#FF0000][u]Andy – Sana21[/u]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2"/>
      <c r="N17" s="159" t="s">
        <v>1</v>
      </c>
      <c r="O17" s="159"/>
      <c r="P17" s="160"/>
      <c r="Q17" s="20"/>
      <c r="R17" s="97"/>
      <c r="S17" s="90"/>
      <c r="T17" s="20"/>
      <c r="U17" s="159" t="s">
        <v>1</v>
      </c>
      <c r="V17" s="159"/>
      <c r="W17" s="160"/>
      <c r="X17" s="31"/>
      <c r="Y17" s="16"/>
      <c r="Z17" s="142" t="s">
        <v>13</v>
      </c>
      <c r="AA17" s="143"/>
      <c r="AC17" s="108" t="str">
        <f>N30</f>
        <v>Тимур</v>
      </c>
      <c r="AD17" s="105">
        <f>COUNTIF(Q32:Q38,9)</f>
        <v>0</v>
      </c>
      <c r="AE17" s="103"/>
      <c r="AF17" s="111" t="str">
        <f>U30</f>
        <v>Everton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7-6-3 || 3-7-6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2"/>
      <c r="N18" s="7">
        <v>2</v>
      </c>
      <c r="O18" s="7">
        <v>4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8" t="str">
        <f>N39</f>
        <v>DJ_Fairy</v>
      </c>
      <c r="AD18" s="105">
        <v>0</v>
      </c>
      <c r="AE18" s="103"/>
      <c r="AF18" s="108" t="str">
        <f>U39</f>
        <v>Serginho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1-4-9 || 1-5-8
3. 8-5-2 || 9-4-2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2"/>
      <c r="N19" s="7">
        <v>7</v>
      </c>
      <c r="O19" s="7">
        <v>5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6</v>
      </c>
      <c r="V19" s="7">
        <v>7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DJ_Fairy</v>
      </c>
      <c r="AD19" s="105">
        <f>Z41</f>
        <v>0</v>
      </c>
      <c r="AE19" s="103"/>
      <c r="AF19" s="111" t="str">
        <f>U39</f>
        <v>Serginho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2-4-8 || 8-5-2
5. 7-5-3 || 6-7-4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2"/>
      <c r="N20" s="133">
        <v>1</v>
      </c>
      <c r="O20" s="7">
        <v>6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3">
        <v>1</v>
      </c>
      <c r="V20" s="7">
        <v>3</v>
      </c>
      <c r="W20" s="8">
        <v>9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DJ_Fairy</v>
      </c>
      <c r="AD20" s="105">
        <v>0</v>
      </c>
      <c r="AE20" s="103"/>
      <c r="AF20" s="111" t="str">
        <f>U39</f>
        <v>Serginho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1-6-9 || 1-3-9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2"/>
      <c r="N21" s="144" t="s">
        <v>60</v>
      </c>
      <c r="O21" s="145"/>
      <c r="P21" s="146"/>
      <c r="Q21" s="36"/>
      <c r="R21" s="36"/>
      <c r="S21" s="36"/>
      <c r="T21" s="36"/>
      <c r="U21" s="144" t="s">
        <v>85</v>
      </c>
      <c r="V21" s="145"/>
      <c r="W21" s="146"/>
      <c r="X21" s="55"/>
      <c r="Y21" s="55"/>
      <c r="Z21" s="81" t="str">
        <f>IF(LEN(N21)=0," ",N21)</f>
        <v>maloi</v>
      </c>
      <c r="AA21" s="82" t="str">
        <f>IF(LEN(U21)=0," ",U21)</f>
        <v>Merhaba</v>
      </c>
      <c r="AC21" s="108" t="str">
        <f>N39</f>
        <v>DJ_Fairy</v>
      </c>
      <c r="AD21" s="105">
        <f>COUNTIF(Q41:Q47,9)</f>
        <v>0</v>
      </c>
      <c r="AE21" s="103"/>
      <c r="AF21" s="111" t="str">
        <f>U39</f>
        <v>Serginho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[color=#FF0000][u]maloi – Merhaba[/u]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2"/>
      <c r="N22" s="157" t="s">
        <v>0</v>
      </c>
      <c r="O22" s="157"/>
      <c r="P22" s="158"/>
      <c r="Q22" s="98" t="s">
        <v>12</v>
      </c>
      <c r="R22" s="164" t="s">
        <v>8</v>
      </c>
      <c r="S22" s="165"/>
      <c r="T22" s="98" t="s">
        <v>12</v>
      </c>
      <c r="U22" s="157" t="s">
        <v>0</v>
      </c>
      <c r="V22" s="157"/>
      <c r="W22" s="158"/>
      <c r="X22" s="55"/>
      <c r="Y22" s="55"/>
      <c r="Z22" s="147" t="s">
        <v>3</v>
      </c>
      <c r="AA22" s="148"/>
      <c r="AC22" s="108" t="str">
        <f>N48</f>
        <v>Roma</v>
      </c>
      <c r="AD22" s="105">
        <v>0</v>
      </c>
      <c r="AE22" s="103"/>
      <c r="AF22" s="108" t="str">
        <f>U48</f>
        <v>Мачо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2-5-8 || 7-6-4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7">
        <v>2</v>
      </c>
      <c r="O23" s="7">
        <v>5</v>
      </c>
      <c r="P23" s="8">
        <v>8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6</v>
      </c>
      <c r="W23" s="8">
        <v>4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8" t="str">
        <f>N48</f>
        <v>Roma</v>
      </c>
      <c r="AD23" s="105">
        <f>Z50</f>
        <v>0</v>
      </c>
      <c r="AE23" s="103"/>
      <c r="AF23" s="111" t="str">
        <f>U48</f>
        <v>Мачо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1-4-9 || 1-3-9
3. 7-6-3 || 8-5-2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2"/>
      <c r="N24" s="7">
        <v>1</v>
      </c>
      <c r="O24" s="7">
        <v>4</v>
      </c>
      <c r="P24" s="8">
        <v>9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3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7" t="s">
        <v>4</v>
      </c>
      <c r="AA24" s="148"/>
      <c r="AC24" s="108" t="str">
        <f>N48</f>
        <v>Roma</v>
      </c>
      <c r="AD24" s="105">
        <v>0</v>
      </c>
      <c r="AE24" s="103"/>
      <c r="AF24" s="111" t="str">
        <f>U48</f>
        <v>Мачо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2-4-8 || 7-6-3
5. 5-6-7 || 2-5-8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2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9" t="str">
        <f>N48</f>
        <v>Roma</v>
      </c>
      <c r="AD25" s="106">
        <f>COUNTIF(Q50:Q56,9)</f>
        <v>0</v>
      </c>
      <c r="AE25" s="103"/>
      <c r="AF25" s="112" t="str">
        <f>U48</f>
        <v>Мачо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1-3-9 || 1-4-9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2"/>
      <c r="N26" s="159" t="s">
        <v>1</v>
      </c>
      <c r="O26" s="159"/>
      <c r="P26" s="160"/>
      <c r="Q26" s="20"/>
      <c r="R26" s="97"/>
      <c r="S26" s="90"/>
      <c r="T26" s="20"/>
      <c r="U26" s="159" t="s">
        <v>1</v>
      </c>
      <c r="V26" s="159"/>
      <c r="W26" s="160"/>
      <c r="X26" s="41"/>
      <c r="Y26" s="42"/>
      <c r="Z26" s="142" t="s">
        <v>13</v>
      </c>
      <c r="AA26" s="143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[color=#FF0000][u]Тимур – Everton[/u]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2"/>
      <c r="N27" s="7">
        <v>2</v>
      </c>
      <c r="O27" s="7">
        <v>4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5-6-7 || 7-5-6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2"/>
      <c r="N28" s="7">
        <v>5</v>
      </c>
      <c r="O28" s="7">
        <v>6</v>
      </c>
      <c r="P28" s="8">
        <v>7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5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2-3-9 || 4-2-9
3. 8-4-1 || 8-3-1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2"/>
      <c r="N29" s="7">
        <v>1</v>
      </c>
      <c r="O29" s="7">
        <v>3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4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3-4-8 || 6-3-7
5. 5-6-7 || 8-5-1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2"/>
      <c r="N30" s="144" t="s">
        <v>61</v>
      </c>
      <c r="O30" s="145"/>
      <c r="P30" s="146"/>
      <c r="Q30" s="36"/>
      <c r="R30" s="36"/>
      <c r="S30" s="36"/>
      <c r="T30" s="36"/>
      <c r="U30" s="144" t="s">
        <v>86</v>
      </c>
      <c r="V30" s="145"/>
      <c r="W30" s="146"/>
      <c r="X30" s="55"/>
      <c r="Y30" s="55"/>
      <c r="Z30" s="81" t="str">
        <f>IF(LEN(N30)=0," ",N30)</f>
        <v>Тимур</v>
      </c>
      <c r="AA30" s="82" t="str">
        <f>IF(LEN(U30)=0," ",U30)</f>
        <v>Everton</v>
      </c>
    </row>
    <row r="31" spans="1:27" ht="13.5" customHeight="1" thickBot="1">
      <c r="A31" s="14"/>
      <c r="B31" s="113" t="str">
        <f>CONCATENATE("6. ",N38,"-",O38,"-",P38," || ",U38,"-",V38,"-",W38)</f>
        <v>6. 1-2-9 || 4-2-9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2"/>
      <c r="N31" s="157" t="s">
        <v>0</v>
      </c>
      <c r="O31" s="157"/>
      <c r="P31" s="158"/>
      <c r="Q31" s="98" t="s">
        <v>12</v>
      </c>
      <c r="R31" s="164" t="s">
        <v>8</v>
      </c>
      <c r="S31" s="165"/>
      <c r="T31" s="98" t="s">
        <v>12</v>
      </c>
      <c r="U31" s="157" t="s">
        <v>0</v>
      </c>
      <c r="V31" s="157"/>
      <c r="W31" s="158"/>
      <c r="X31" s="55"/>
      <c r="Y31" s="55"/>
      <c r="Z31" s="147" t="s">
        <v>3</v>
      </c>
      <c r="AA31" s="148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2"/>
      <c r="N32" s="7">
        <v>5</v>
      </c>
      <c r="O32" s="7">
        <v>6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5</v>
      </c>
      <c r="W32" s="8">
        <v>6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[b]ЛФЛА
DJ_Fairy (0) || Roma (0)
1 тайм:[/b]
1. 7-4-1 || 4-6-8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2"/>
      <c r="N33" s="7">
        <v>2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4</v>
      </c>
      <c r="V33" s="7">
        <v>2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7" t="s">
        <v>4</v>
      </c>
      <c r="AA33" s="148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2-5-8 || 7-2-1
3. 9-6-3 || 9-5-3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2"/>
      <c r="N34" s="7">
        <v>8</v>
      </c>
      <c r="O34" s="7">
        <v>4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3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7-5-1 || 6-5-3
5. 9-3-2 || 9-8-4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159" t="s">
        <v>1</v>
      </c>
      <c r="O35" s="159"/>
      <c r="P35" s="160"/>
      <c r="Q35" s="20"/>
      <c r="R35" s="97"/>
      <c r="S35" s="90"/>
      <c r="T35" s="20"/>
      <c r="U35" s="159" t="s">
        <v>1</v>
      </c>
      <c r="V35" s="159"/>
      <c r="W35" s="160"/>
      <c r="X35" s="41"/>
      <c r="Y35" s="42"/>
      <c r="Z35" s="142" t="s">
        <v>13</v>
      </c>
      <c r="AA35" s="143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4-6-8 || 7-2-1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2"/>
      <c r="N36" s="7">
        <v>3</v>
      </c>
      <c r="O36" s="7">
        <v>4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6</v>
      </c>
      <c r="V36" s="7">
        <v>3</v>
      </c>
      <c r="W36" s="8">
        <v>7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2-6-8 || 2-4-8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2"/>
      <c r="N37" s="7">
        <v>5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5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7-4-5 || 7-5-3
3. 9-3-1 || 9-6-1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3"/>
      <c r="N38" s="7">
        <v>1</v>
      </c>
      <c r="O38" s="7">
        <v>2</v>
      </c>
      <c r="P38" s="8">
        <v>9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2</v>
      </c>
      <c r="W38" s="8">
        <v>9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4-7-3 || 3-6-9
5. 9-5-1 || 8-5-2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4" t="s">
        <v>10</v>
      </c>
      <c r="N39" s="144" t="s">
        <v>62</v>
      </c>
      <c r="O39" s="145"/>
      <c r="P39" s="146"/>
      <c r="Q39" s="36"/>
      <c r="R39" s="36"/>
      <c r="S39" s="36"/>
      <c r="T39" s="36"/>
      <c r="U39" s="144" t="s">
        <v>87</v>
      </c>
      <c r="V39" s="145"/>
      <c r="W39" s="146"/>
      <c r="X39" s="55"/>
      <c r="Y39" s="55"/>
      <c r="Z39" s="81" t="str">
        <f>IF(OR(LEN(N39)=0,N39="Игрок 5")," ",N39)</f>
        <v>DJ_Fairy</v>
      </c>
      <c r="AA39" s="82" t="str">
        <f>IF(OR(LEN(U39)=0,U39="Игрок 5")," ",U39)</f>
        <v>Serginho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2-6-8 || 1-4-7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5"/>
      <c r="N40" s="157" t="s">
        <v>0</v>
      </c>
      <c r="O40" s="157"/>
      <c r="P40" s="158"/>
      <c r="Q40" s="98" t="s">
        <v>12</v>
      </c>
      <c r="R40" s="73" t="s">
        <v>6</v>
      </c>
      <c r="S40" s="74"/>
      <c r="T40" s="98" t="s">
        <v>12</v>
      </c>
      <c r="U40" s="157" t="s">
        <v>0</v>
      </c>
      <c r="V40" s="157"/>
      <c r="W40" s="158"/>
      <c r="X40" s="59"/>
      <c r="Y40" s="55"/>
      <c r="Z40" s="142" t="s">
        <v>13</v>
      </c>
      <c r="AA40" s="143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5"/>
      <c r="N41" s="7">
        <v>7</v>
      </c>
      <c r="O41" s="7">
        <v>4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2</v>
      </c>
      <c r="V41" s="7">
        <v>6</v>
      </c>
      <c r="W41" s="8">
        <v>8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5"/>
      <c r="N42" s="7">
        <v>2</v>
      </c>
      <c r="O42" s="7">
        <v>5</v>
      </c>
      <c r="P42" s="8">
        <v>8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7</v>
      </c>
      <c r="V42" s="7">
        <v>4</v>
      </c>
      <c r="W42" s="8">
        <v>5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5"/>
      <c r="N43" s="7">
        <v>9</v>
      </c>
      <c r="O43" s="7">
        <v>6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9</v>
      </c>
      <c r="V43" s="7">
        <v>3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5"/>
      <c r="N44" s="159" t="s">
        <v>1</v>
      </c>
      <c r="O44" s="159"/>
      <c r="P44" s="160"/>
      <c r="Q44" s="20"/>
      <c r="R44" s="77"/>
      <c r="S44" s="44"/>
      <c r="T44" s="20"/>
      <c r="U44" s="159" t="s">
        <v>1</v>
      </c>
      <c r="V44" s="159"/>
      <c r="W44" s="160"/>
      <c r="X44" s="41"/>
      <c r="Y44" s="42"/>
      <c r="Z44" s="149"/>
      <c r="AA44" s="150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5"/>
      <c r="N45" s="7">
        <v>7</v>
      </c>
      <c r="O45" s="7">
        <v>5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4</v>
      </c>
      <c r="V45" s="7">
        <v>7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5"/>
      <c r="N46" s="7">
        <v>9</v>
      </c>
      <c r="O46" s="7">
        <v>3</v>
      </c>
      <c r="P46" s="8">
        <v>2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9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5"/>
      <c r="N47" s="15">
        <v>4</v>
      </c>
      <c r="O47" s="12">
        <v>6</v>
      </c>
      <c r="P47" s="13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2</v>
      </c>
      <c r="V47" s="12">
        <v>6</v>
      </c>
      <c r="W47" s="13">
        <v>8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5"/>
      <c r="N48" s="161" t="s">
        <v>63</v>
      </c>
      <c r="O48" s="162"/>
      <c r="P48" s="163"/>
      <c r="Q48" s="36"/>
      <c r="R48" s="36"/>
      <c r="S48" s="36"/>
      <c r="T48" s="90"/>
      <c r="U48" s="161" t="s">
        <v>88</v>
      </c>
      <c r="V48" s="162"/>
      <c r="W48" s="163"/>
      <c r="X48" s="55"/>
      <c r="Y48" s="55"/>
      <c r="Z48" s="85" t="str">
        <f>IF(OR(LEN(N48)=0,N48="Игрок 6")," ",N48)</f>
        <v>Roma</v>
      </c>
      <c r="AA48" s="86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5"/>
      <c r="N49" s="157" t="s">
        <v>0</v>
      </c>
      <c r="O49" s="157"/>
      <c r="P49" s="158"/>
      <c r="Q49" s="98" t="s">
        <v>12</v>
      </c>
      <c r="R49" s="73" t="s">
        <v>6</v>
      </c>
      <c r="S49" s="74"/>
      <c r="T49" s="98" t="s">
        <v>12</v>
      </c>
      <c r="U49" s="157" t="s">
        <v>0</v>
      </c>
      <c r="V49" s="157"/>
      <c r="W49" s="158"/>
      <c r="X49" s="55"/>
      <c r="Y49" s="55"/>
      <c r="Z49" s="142" t="s">
        <v>13</v>
      </c>
      <c r="AA49" s="14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5"/>
      <c r="N50" s="7">
        <v>4</v>
      </c>
      <c r="O50" s="7">
        <v>6</v>
      </c>
      <c r="P50" s="8">
        <v>8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2</v>
      </c>
      <c r="V50" s="7">
        <v>4</v>
      </c>
      <c r="W50" s="8">
        <v>8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5"/>
      <c r="N51" s="7">
        <v>7</v>
      </c>
      <c r="O51" s="7">
        <v>2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5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5"/>
      <c r="N52" s="7">
        <v>9</v>
      </c>
      <c r="O52" s="7">
        <v>5</v>
      </c>
      <c r="P52" s="8">
        <v>3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9</v>
      </c>
      <c r="V52" s="7">
        <v>6</v>
      </c>
      <c r="W52" s="8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5"/>
      <c r="N53" s="159" t="s">
        <v>1</v>
      </c>
      <c r="O53" s="159"/>
      <c r="P53" s="160"/>
      <c r="Q53" s="20"/>
      <c r="R53" s="77"/>
      <c r="S53" s="44"/>
      <c r="T53" s="20"/>
      <c r="U53" s="159" t="s">
        <v>1</v>
      </c>
      <c r="V53" s="159"/>
      <c r="W53" s="160"/>
      <c r="X53" s="41"/>
      <c r="Y53" s="42"/>
      <c r="Z53" s="149"/>
      <c r="AA53" s="150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5"/>
      <c r="N54" s="7">
        <v>6</v>
      </c>
      <c r="O54" s="7">
        <v>5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3</v>
      </c>
      <c r="V54" s="7">
        <v>6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5"/>
      <c r="N55" s="7">
        <v>9</v>
      </c>
      <c r="O55" s="7">
        <v>8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5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6"/>
      <c r="N56" s="12">
        <v>7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1</v>
      </c>
      <c r="V56" s="12">
        <v>4</v>
      </c>
      <c r="W56" s="13">
        <v>7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Z13:AA13"/>
    <mergeCell ref="Z15:AA15"/>
    <mergeCell ref="N12:P12"/>
    <mergeCell ref="N4:P4"/>
    <mergeCell ref="U4:W4"/>
    <mergeCell ref="Z4:AA4"/>
    <mergeCell ref="Z6:AA6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U21:W21"/>
    <mergeCell ref="U35:W35"/>
    <mergeCell ref="R31:S31"/>
    <mergeCell ref="N39:P39"/>
    <mergeCell ref="U39:W39"/>
    <mergeCell ref="N30:P30"/>
    <mergeCell ref="U30:W30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N53:P53"/>
    <mergeCell ref="U53:W53"/>
    <mergeCell ref="N44:P44"/>
    <mergeCell ref="U44:W44"/>
    <mergeCell ref="N48:P48"/>
    <mergeCell ref="U48:W48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</mergeCells>
  <dataValidations count="1">
    <dataValidation type="list" allowBlank="1" showInputMessage="1" sqref="N48:P48 N3:P3 N12:P12 N21:P21 N30:P30 N39:P39 U48:W48 U3:W3 U12:W12 U21:W21 U30:W30 U39:W39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zoomScalePageLayoutView="0" workbookViewId="0" topLeftCell="A13">
      <selection activeCell="I12" sqref="I1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Сб. Мегаспорта - 0:0 (0-0)[/size][/u][/color][/b][/center]</v>
      </c>
      <c r="C2" s="138" t="s">
        <v>14</v>
      </c>
      <c r="D2" s="138"/>
      <c r="E2" s="138"/>
      <c r="F2" s="138"/>
      <c r="G2" s="139"/>
      <c r="H2" s="62"/>
      <c r="I2" s="34"/>
      <c r="J2" s="34"/>
      <c r="K2" s="34"/>
      <c r="L2" s="35"/>
      <c r="M2" s="87"/>
      <c r="N2" s="161" t="s">
        <v>70</v>
      </c>
      <c r="O2" s="162"/>
      <c r="P2" s="163"/>
      <c r="Q2" s="93"/>
      <c r="R2" s="94"/>
      <c r="S2" s="94"/>
      <c r="T2" s="95"/>
      <c r="U2" s="161" t="s">
        <v>77</v>
      </c>
      <c r="V2" s="162"/>
      <c r="W2" s="163"/>
      <c r="X2" s="34"/>
      <c r="Y2" s="34"/>
      <c r="Z2" s="37"/>
      <c r="AA2" s="38"/>
      <c r="AC2" s="107" t="str">
        <f>N3</f>
        <v>vinspetro</v>
      </c>
      <c r="AD2" s="104">
        <v>1</v>
      </c>
      <c r="AE2" s="103"/>
      <c r="AF2" s="107" t="str">
        <f>U3</f>
        <v>Математик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6" t="s">
        <v>5</v>
      </c>
      <c r="D3" s="167"/>
      <c r="E3" s="167"/>
      <c r="F3" s="167"/>
      <c r="G3" s="168"/>
      <c r="H3" s="71" t="s">
        <v>6</v>
      </c>
      <c r="I3" s="72"/>
      <c r="J3" s="72"/>
      <c r="K3" s="40"/>
      <c r="L3" s="48"/>
      <c r="M3" s="151" t="s">
        <v>9</v>
      </c>
      <c r="N3" s="161" t="s">
        <v>71</v>
      </c>
      <c r="O3" s="162"/>
      <c r="P3" s="163"/>
      <c r="Q3" s="91"/>
      <c r="R3" s="92"/>
      <c r="S3" s="92"/>
      <c r="T3" s="92"/>
      <c r="U3" s="161" t="s">
        <v>78</v>
      </c>
      <c r="V3" s="162"/>
      <c r="W3" s="163"/>
      <c r="X3" s="34"/>
      <c r="Y3" s="34"/>
      <c r="Z3" s="116" t="str">
        <f>IF(LEN(N3)=0," ",N3)</f>
        <v>vinspetro</v>
      </c>
      <c r="AA3" s="117" t="str">
        <f>IF(LEN(U3)=0," ",U3)</f>
        <v>Математик</v>
      </c>
      <c r="AC3" s="108" t="str">
        <f>N3</f>
        <v>vinspetro</v>
      </c>
      <c r="AD3" s="105">
        <f>Z9</f>
        <v>0</v>
      </c>
      <c r="AE3" s="103"/>
      <c r="AF3" s="110" t="str">
        <f>U3</f>
        <v>Математик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72" t="s">
        <v>7</v>
      </c>
      <c r="J4" s="173"/>
      <c r="K4" s="47"/>
      <c r="L4" s="47"/>
      <c r="M4" s="152"/>
      <c r="N4" s="157" t="s">
        <v>0</v>
      </c>
      <c r="O4" s="157"/>
      <c r="P4" s="158"/>
      <c r="Q4" s="98" t="s">
        <v>12</v>
      </c>
      <c r="R4" s="164" t="s">
        <v>8</v>
      </c>
      <c r="S4" s="165"/>
      <c r="T4" s="98" t="s">
        <v>12</v>
      </c>
      <c r="U4" s="157" t="s">
        <v>0</v>
      </c>
      <c r="V4" s="157"/>
      <c r="W4" s="158"/>
      <c r="X4" s="39"/>
      <c r="Y4" s="40"/>
      <c r="Z4" s="147" t="s">
        <v>3</v>
      </c>
      <c r="AA4" s="148"/>
      <c r="AC4" s="108" t="str">
        <f>N3</f>
        <v>vinspetro</v>
      </c>
      <c r="AD4" s="105">
        <f>Z7</f>
        <v>0</v>
      </c>
      <c r="AE4" s="103"/>
      <c r="AF4" s="110" t="str">
        <f>U3</f>
        <v>Математик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Байер - Вердер - 27.04. 17:30</v>
      </c>
      <c r="C5" s="124" t="s">
        <v>34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2"/>
      <c r="N5" s="7">
        <v>9</v>
      </c>
      <c r="O5" s="7">
        <v>1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2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vinspetro</v>
      </c>
      <c r="AD5" s="105">
        <f>COUNTIF(Q5:Q11,9)</f>
        <v>0</v>
      </c>
      <c r="AE5" s="103"/>
      <c r="AF5" s="110" t="str">
        <f>U3</f>
        <v>Математик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Атлетико - Реал Мадрид - 27.04. 22:00</v>
      </c>
      <c r="C6" s="124" t="s">
        <v>18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2"/>
      <c r="N6" s="7">
        <v>5</v>
      </c>
      <c r="O6" s="7">
        <v>4</v>
      </c>
      <c r="P6" s="8">
        <v>8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4</v>
      </c>
      <c r="V6" s="7">
        <v>5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7" t="s">
        <v>4</v>
      </c>
      <c r="AA6" s="148"/>
      <c r="AC6" s="108" t="str">
        <f>N12</f>
        <v>Black Baron</v>
      </c>
      <c r="AD6" s="105">
        <v>1</v>
      </c>
      <c r="AE6" s="103"/>
      <c r="AF6" s="108" t="str">
        <f>U12</f>
        <v>Jack-Boss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Лион - Сент-Этьен - 28.04. 16:00</v>
      </c>
      <c r="C7" s="124" t="s">
        <v>19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2"/>
      <c r="N7" s="7">
        <v>7</v>
      </c>
      <c r="O7" s="7">
        <v>6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Black Baron</v>
      </c>
      <c r="AD7" s="105">
        <f>Z18</f>
        <v>0</v>
      </c>
      <c r="AE7" s="103"/>
      <c r="AF7" s="111" t="str">
        <f>U12</f>
        <v>Jack-Boss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52"/>
      <c r="N8" s="159" t="s">
        <v>1</v>
      </c>
      <c r="O8" s="159"/>
      <c r="P8" s="160"/>
      <c r="Q8" s="20"/>
      <c r="R8" s="97"/>
      <c r="S8" s="90"/>
      <c r="T8" s="20"/>
      <c r="U8" s="159" t="s">
        <v>1</v>
      </c>
      <c r="V8" s="159"/>
      <c r="W8" s="160"/>
      <c r="X8" s="41"/>
      <c r="Y8" s="42"/>
      <c r="Z8" s="142" t="s">
        <v>13</v>
      </c>
      <c r="AA8" s="143"/>
      <c r="AC8" s="108" t="str">
        <f>N12</f>
        <v>Black Baron</v>
      </c>
      <c r="AD8" s="105">
        <f>Z16</f>
        <v>0</v>
      </c>
      <c r="AE8" s="103"/>
      <c r="AF8" s="111" t="str">
        <f>U12</f>
        <v>Jack-Boss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Шахтёр - Металлист - 27.04. 20:00 </v>
      </c>
      <c r="C9" s="124" t="s">
        <v>35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2"/>
      <c r="N9" s="7">
        <v>8</v>
      </c>
      <c r="O9" s="7">
        <v>5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5</v>
      </c>
      <c r="W9" s="8">
        <v>4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Black Baron</v>
      </c>
      <c r="AD9" s="105">
        <f>COUNTIF(Q14:Q20,9)</f>
        <v>0</v>
      </c>
      <c r="AE9" s="103"/>
      <c r="AF9" s="111" t="str">
        <f>U12</f>
        <v>Jack-Boss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Бреда - Аякс - 27.04. 22:45 </v>
      </c>
      <c r="C10" s="124" t="s">
        <v>36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2"/>
      <c r="N10" s="7">
        <v>1</v>
      </c>
      <c r="O10" s="7">
        <v>4</v>
      </c>
      <c r="P10" s="8">
        <v>9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2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Friedrich</v>
      </c>
      <c r="AD10" s="105">
        <v>1</v>
      </c>
      <c r="AE10" s="103"/>
      <c r="AF10" s="108" t="str">
        <f>U21</f>
        <v>Oksi_f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Торино - Ювентус - 28.04. 18:00</v>
      </c>
      <c r="C11" s="130" t="s">
        <v>37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2"/>
      <c r="N11" s="7">
        <v>3</v>
      </c>
      <c r="O11" s="7">
        <v>6</v>
      </c>
      <c r="P11" s="8">
        <v>7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3</v>
      </c>
      <c r="V11" s="7">
        <v>6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Friedrich</v>
      </c>
      <c r="AD11" s="105">
        <f>Z27</f>
        <v>0</v>
      </c>
      <c r="AE11" s="103"/>
      <c r="AF11" s="111" t="str">
        <f>U21</f>
        <v>Oksi_f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[color=#FF0000][u]vinspetro – Математик[/u] - 0:0 [/color] (разница 0:0) (0-0)[/b]</v>
      </c>
      <c r="C12" s="134" t="str">
        <f>IF(LEN(N2)=0," ",N2)</f>
        <v>КСП Химик</v>
      </c>
      <c r="D12" s="135"/>
      <c r="E12" s="135"/>
      <c r="F12" s="135"/>
      <c r="G12" s="80" t="str">
        <f>IF(LEN(U2)=0," ",U2)</f>
        <v>Сб. Мегаспорта</v>
      </c>
      <c r="H12" s="63"/>
      <c r="I12" s="40"/>
      <c r="J12" s="40"/>
      <c r="K12" s="40"/>
      <c r="L12" s="64"/>
      <c r="M12" s="152"/>
      <c r="N12" s="144" t="s">
        <v>72</v>
      </c>
      <c r="O12" s="145"/>
      <c r="P12" s="146"/>
      <c r="Q12" s="36"/>
      <c r="R12" s="36"/>
      <c r="S12" s="36"/>
      <c r="T12" s="36"/>
      <c r="U12" s="144" t="s">
        <v>79</v>
      </c>
      <c r="V12" s="145"/>
      <c r="W12" s="14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Black Baron</v>
      </c>
      <c r="AA12" s="117" t="str">
        <f>IF(LEN(U12)=0," ",U12)</f>
        <v>Jack-Boss</v>
      </c>
      <c r="AC12" s="108" t="str">
        <f>N21</f>
        <v>Friedrich</v>
      </c>
      <c r="AD12" s="105">
        <f>Z25</f>
        <v>0</v>
      </c>
      <c r="AE12" s="103"/>
      <c r="AF12" s="111" t="str">
        <f>U21</f>
        <v>Oksi_f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9-1-3 || 9-2-1</v>
      </c>
      <c r="C13" s="169" t="s">
        <v>2</v>
      </c>
      <c r="D13" s="170"/>
      <c r="E13" s="170"/>
      <c r="F13" s="170"/>
      <c r="G13" s="171"/>
      <c r="H13" s="66"/>
      <c r="I13" s="55"/>
      <c r="J13" s="55"/>
      <c r="K13" s="55"/>
      <c r="L13" s="49"/>
      <c r="M13" s="152"/>
      <c r="N13" s="157" t="s">
        <v>0</v>
      </c>
      <c r="O13" s="157"/>
      <c r="P13" s="158"/>
      <c r="Q13" s="98" t="s">
        <v>12</v>
      </c>
      <c r="R13" s="164" t="s">
        <v>8</v>
      </c>
      <c r="S13" s="165"/>
      <c r="T13" s="98" t="s">
        <v>12</v>
      </c>
      <c r="U13" s="157" t="s">
        <v>0</v>
      </c>
      <c r="V13" s="157"/>
      <c r="W13" s="158"/>
      <c r="X13" s="61"/>
      <c r="Y13" s="55"/>
      <c r="Z13" s="147" t="s">
        <v>3</v>
      </c>
      <c r="AA13" s="148"/>
      <c r="AC13" s="108" t="str">
        <f>N21</f>
        <v>Friedrich</v>
      </c>
      <c r="AD13" s="105">
        <f>COUNTIF(Q23:Q29,9)</f>
        <v>0</v>
      </c>
      <c r="AE13" s="103"/>
      <c r="AF13" s="111" t="str">
        <f>U21</f>
        <v>Oksi_f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5-4-8 || 4-5-8
3. 7-6-2 || 7-6-3</v>
      </c>
      <c r="C14" s="136">
        <f>SUM(Z7,Z16,Z25,Z34)</f>
        <v>0</v>
      </c>
      <c r="D14" s="137"/>
      <c r="E14" s="137"/>
      <c r="F14" s="137"/>
      <c r="G14" s="80">
        <f>SUM(AA7,AA16,AA25,AA34)</f>
        <v>0</v>
      </c>
      <c r="H14" s="66"/>
      <c r="I14" s="55"/>
      <c r="J14" s="55"/>
      <c r="K14" s="55"/>
      <c r="L14" s="49"/>
      <c r="M14" s="152"/>
      <c r="N14" s="7">
        <v>9</v>
      </c>
      <c r="O14" s="7">
        <v>3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2</v>
      </c>
      <c r="W14" s="8">
        <v>1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darsal17</v>
      </c>
      <c r="AD14" s="105">
        <v>1</v>
      </c>
      <c r="AE14" s="103"/>
      <c r="AF14" s="108" t="str">
        <f>U30</f>
        <v>phenyx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8-5-2 || 7-5-4
5. 1-4-9 || 1-2-9</v>
      </c>
      <c r="C15" s="169" t="s">
        <v>13</v>
      </c>
      <c r="D15" s="170"/>
      <c r="E15" s="170"/>
      <c r="F15" s="170"/>
      <c r="G15" s="171"/>
      <c r="H15" s="67"/>
      <c r="I15" s="65"/>
      <c r="J15" s="65"/>
      <c r="K15" s="65"/>
      <c r="L15" s="68"/>
      <c r="M15" s="152"/>
      <c r="N15" s="7">
        <v>8</v>
      </c>
      <c r="O15" s="7">
        <v>2</v>
      </c>
      <c r="P15" s="8">
        <v>5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7" t="s">
        <v>4</v>
      </c>
      <c r="AA15" s="148"/>
      <c r="AC15" s="108" t="str">
        <f>N30</f>
        <v>darsal17</v>
      </c>
      <c r="AD15" s="105">
        <f>Z36</f>
        <v>0</v>
      </c>
      <c r="AE15" s="103"/>
      <c r="AF15" s="111" t="str">
        <f>U30</f>
        <v>phenyx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3-6-7 || 3-6-8</v>
      </c>
      <c r="C16" s="136">
        <f>SUM(Z9,Z18,Z27,Z36)</f>
        <v>0</v>
      </c>
      <c r="D16" s="137"/>
      <c r="E16" s="137"/>
      <c r="F16" s="137"/>
      <c r="G16" s="80">
        <f>SUM(AA9,AA18,AA27,AA36)</f>
        <v>0</v>
      </c>
      <c r="H16" s="70"/>
      <c r="I16" s="69"/>
      <c r="J16" s="69"/>
      <c r="K16" s="69"/>
      <c r="L16" s="69"/>
      <c r="M16" s="152"/>
      <c r="N16" s="7">
        <v>7</v>
      </c>
      <c r="O16" s="7">
        <v>6</v>
      </c>
      <c r="P16" s="8">
        <v>4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6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darsal17</v>
      </c>
      <c r="AD16" s="105">
        <f>Z34</f>
        <v>0</v>
      </c>
      <c r="AE16" s="103"/>
      <c r="AF16" s="111" t="str">
        <f>U30</f>
        <v>phenyx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[color=#FF0000][u]Black Baron – Jack-Boss[/u]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2"/>
      <c r="N17" s="159" t="s">
        <v>1</v>
      </c>
      <c r="O17" s="159"/>
      <c r="P17" s="160"/>
      <c r="Q17" s="20"/>
      <c r="R17" s="97"/>
      <c r="S17" s="90"/>
      <c r="T17" s="20"/>
      <c r="U17" s="159" t="s">
        <v>1</v>
      </c>
      <c r="V17" s="159"/>
      <c r="W17" s="160"/>
      <c r="X17" s="31"/>
      <c r="Y17" s="16"/>
      <c r="Z17" s="142" t="s">
        <v>13</v>
      </c>
      <c r="AA17" s="143"/>
      <c r="AC17" s="108" t="str">
        <f>N30</f>
        <v>darsal17</v>
      </c>
      <c r="AD17" s="105">
        <f>COUNTIF(Q32:Q38,9)</f>
        <v>0</v>
      </c>
      <c r="AE17" s="103"/>
      <c r="AF17" s="111" t="str">
        <f>U30</f>
        <v>phenyx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9-3-1 || 9-2-1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2"/>
      <c r="N18" s="7">
        <v>9</v>
      </c>
      <c r="O18" s="7">
        <v>2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Батькович</v>
      </c>
      <c r="AD18" s="105">
        <v>0</v>
      </c>
      <c r="AE18" s="103"/>
      <c r="AF18" s="108">
        <f>U39</f>
        <v>0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8-2-5 || 8-5-4
3. 7-6-4 || 7-6-3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2"/>
      <c r="N19" s="7">
        <v>3</v>
      </c>
      <c r="O19" s="7">
        <v>5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3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Батькович</v>
      </c>
      <c r="AD19" s="105">
        <f>Z41</f>
        <v>0</v>
      </c>
      <c r="AE19" s="103"/>
      <c r="AF19" s="111">
        <f>U39</f>
        <v>0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9-2-1 || 9-5-1
5. 3-5-8 || 2-3-7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2"/>
      <c r="N20" s="133">
        <v>4</v>
      </c>
      <c r="O20" s="7">
        <v>6</v>
      </c>
      <c r="P20" s="8">
        <v>7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3">
        <v>4</v>
      </c>
      <c r="V20" s="7">
        <v>6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Батькович</v>
      </c>
      <c r="AD20" s="105">
        <v>0</v>
      </c>
      <c r="AE20" s="103"/>
      <c r="AF20" s="111">
        <f>U39</f>
        <v>0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4-6-7 || 4-6-8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2"/>
      <c r="N21" s="144" t="s">
        <v>73</v>
      </c>
      <c r="O21" s="145"/>
      <c r="P21" s="146"/>
      <c r="Q21" s="36"/>
      <c r="R21" s="36"/>
      <c r="S21" s="36"/>
      <c r="T21" s="36"/>
      <c r="U21" s="144" t="s">
        <v>80</v>
      </c>
      <c r="V21" s="145"/>
      <c r="W21" s="146"/>
      <c r="X21" s="55"/>
      <c r="Y21" s="55"/>
      <c r="Z21" s="116" t="str">
        <f>IF(LEN(N21)=0," ",N21)</f>
        <v>Friedrich</v>
      </c>
      <c r="AA21" s="117" t="str">
        <f>IF(LEN(U21)=0," ",U21)</f>
        <v>Oksi_f</v>
      </c>
      <c r="AC21" s="108" t="str">
        <f>N39</f>
        <v>Батькович</v>
      </c>
      <c r="AD21" s="105">
        <f>COUNTIF(Q41:Q47,9)</f>
        <v>0</v>
      </c>
      <c r="AE21" s="103"/>
      <c r="AF21" s="111">
        <f>U39</f>
        <v>0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[color=#FF0000][u]Friedrich – Oksi_f[/u]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2"/>
      <c r="N22" s="157" t="s">
        <v>0</v>
      </c>
      <c r="O22" s="157"/>
      <c r="P22" s="158"/>
      <c r="Q22" s="98" t="s">
        <v>12</v>
      </c>
      <c r="R22" s="164" t="s">
        <v>8</v>
      </c>
      <c r="S22" s="165"/>
      <c r="T22" s="98" t="s">
        <v>12</v>
      </c>
      <c r="U22" s="157" t="s">
        <v>0</v>
      </c>
      <c r="V22" s="157"/>
      <c r="W22" s="158"/>
      <c r="X22" s="55"/>
      <c r="Y22" s="55"/>
      <c r="Z22" s="147" t="s">
        <v>3</v>
      </c>
      <c r="AA22" s="148"/>
      <c r="AC22" s="108" t="str">
        <f>N48</f>
        <v>vaprol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9-3-1 || 9-2-1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7">
        <v>9</v>
      </c>
      <c r="O23" s="7">
        <v>3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2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vaprol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7-6-4 || 5-6-7
3. 8-5-2 || 8-4-3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2"/>
      <c r="N24" s="7">
        <v>7</v>
      </c>
      <c r="O24" s="7">
        <v>6</v>
      </c>
      <c r="P24" s="8">
        <v>4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6</v>
      </c>
      <c r="W24" s="8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7" t="s">
        <v>4</v>
      </c>
      <c r="AA24" s="148"/>
      <c r="AC24" s="108" t="str">
        <f>N48</f>
        <v>vaprol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8-6-2 || 8-5-3
5. 1-3-9 || 1-2-9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2"/>
      <c r="N25" s="7">
        <v>8</v>
      </c>
      <c r="O25" s="7">
        <v>5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4</v>
      </c>
      <c r="W25" s="8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vaprol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4-5-7 || 4-6-7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2"/>
      <c r="N26" s="159" t="s">
        <v>1</v>
      </c>
      <c r="O26" s="159"/>
      <c r="P26" s="160"/>
      <c r="Q26" s="20"/>
      <c r="R26" s="97"/>
      <c r="S26" s="90"/>
      <c r="T26" s="20"/>
      <c r="U26" s="159" t="s">
        <v>1</v>
      </c>
      <c r="V26" s="159"/>
      <c r="W26" s="160"/>
      <c r="X26" s="41"/>
      <c r="Y26" s="42"/>
      <c r="Z26" s="142" t="s">
        <v>13</v>
      </c>
      <c r="AA26" s="143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[color=#FF0000][u]darsal17 – phenyx[/u]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2"/>
      <c r="N27" s="7">
        <v>8</v>
      </c>
      <c r="O27" s="7">
        <v>6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5</v>
      </c>
      <c r="W27" s="8">
        <v>3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9-2-1 || 7-3-1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2"/>
      <c r="N28" s="7">
        <v>1</v>
      </c>
      <c r="O28" s="7">
        <v>3</v>
      </c>
      <c r="P28" s="8">
        <v>9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1</v>
      </c>
      <c r="V28" s="7">
        <v>2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8-4-3 || 8-6-4
3. 7-5-6 || 9-5-2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2"/>
      <c r="N29" s="15">
        <v>4</v>
      </c>
      <c r="O29" s="12">
        <v>5</v>
      </c>
      <c r="P29" s="13">
        <v>7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6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9-3-1 || 9-5-2
5. 2-5-8 || 3-4-8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2"/>
      <c r="N30" s="161" t="s">
        <v>74</v>
      </c>
      <c r="O30" s="162"/>
      <c r="P30" s="163"/>
      <c r="Q30" s="36"/>
      <c r="R30" s="36"/>
      <c r="S30" s="36"/>
      <c r="T30" s="36"/>
      <c r="U30" s="144" t="s">
        <v>81</v>
      </c>
      <c r="V30" s="145"/>
      <c r="W30" s="146"/>
      <c r="X30" s="55"/>
      <c r="Y30" s="55"/>
      <c r="Z30" s="116" t="str">
        <f>IF(LEN(N30)=0," ",N30)</f>
        <v>darsal17</v>
      </c>
      <c r="AA30" s="117" t="str">
        <f>IF(LEN(U30)=0," ",U30)</f>
        <v>phenyx</v>
      </c>
    </row>
    <row r="31" spans="1:27" ht="13.5" customHeight="1" thickBot="1">
      <c r="A31" s="14"/>
      <c r="B31" s="113" t="str">
        <f>CONCATENATE("6. ",N38,"-",O38,"-",P38," || ",U38,"-",V38,"-",W38)</f>
        <v>6. 4-6-7 || 1-6-7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2"/>
      <c r="N31" s="157" t="s">
        <v>0</v>
      </c>
      <c r="O31" s="157"/>
      <c r="P31" s="158"/>
      <c r="Q31" s="98" t="s">
        <v>12</v>
      </c>
      <c r="R31" s="164" t="s">
        <v>8</v>
      </c>
      <c r="S31" s="165"/>
      <c r="T31" s="98" t="s">
        <v>12</v>
      </c>
      <c r="U31" s="157" t="s">
        <v>0</v>
      </c>
      <c r="V31" s="157"/>
      <c r="W31" s="158"/>
      <c r="X31" s="55"/>
      <c r="Y31" s="55"/>
      <c r="Z31" s="147" t="s">
        <v>3</v>
      </c>
      <c r="AA31" s="148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2"/>
      <c r="N32" s="7">
        <v>9</v>
      </c>
      <c r="O32" s="7">
        <v>2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3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Батькович (0) || vaprol (0)
1 тайм:[/b]
1. 9-2-1 || 9-3-2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2"/>
      <c r="N33" s="7">
        <v>8</v>
      </c>
      <c r="O33" s="7">
        <v>4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6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7" t="s">
        <v>4</v>
      </c>
      <c r="AA33" s="148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5-7-6 || 7-6-1
3. 8-4-3 || 8-5-4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2"/>
      <c r="N34" s="7">
        <v>7</v>
      </c>
      <c r="O34" s="7">
        <v>5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5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7-6-1 || 9-4-1
5. 2-3-9 || 2-5-8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159" t="s">
        <v>1</v>
      </c>
      <c r="O35" s="159"/>
      <c r="P35" s="160"/>
      <c r="Q35" s="20"/>
      <c r="R35" s="97"/>
      <c r="S35" s="90"/>
      <c r="T35" s="20"/>
      <c r="U35" s="159" t="s">
        <v>1</v>
      </c>
      <c r="V35" s="159"/>
      <c r="W35" s="160"/>
      <c r="X35" s="41"/>
      <c r="Y35" s="42"/>
      <c r="Z35" s="142" t="s">
        <v>13</v>
      </c>
      <c r="AA35" s="143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4-5-8 || 3-6-7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2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 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2"/>
      <c r="N37" s="7">
        <v>2</v>
      </c>
      <c r="O37" s="7">
        <v>5</v>
      </c>
      <c r="P37" s="8">
        <v>8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4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3"/>
      <c r="N38" s="12">
        <v>4</v>
      </c>
      <c r="O38" s="12">
        <v>6</v>
      </c>
      <c r="P38" s="13">
        <v>7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6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4" t="s">
        <v>10</v>
      </c>
      <c r="N39" s="144" t="s">
        <v>75</v>
      </c>
      <c r="O39" s="145"/>
      <c r="P39" s="146"/>
      <c r="Q39" s="36"/>
      <c r="R39" s="36"/>
      <c r="S39" s="36"/>
      <c r="T39" s="36"/>
      <c r="U39" s="144"/>
      <c r="V39" s="145"/>
      <c r="W39" s="146"/>
      <c r="X39" s="55"/>
      <c r="Y39" s="55"/>
      <c r="Z39" s="116" t="str">
        <f>IF(OR(LEN(N39)=0,N39="Игрок 5")," ",N39)</f>
        <v>Батькович</v>
      </c>
      <c r="AA39" s="117" t="str">
        <f>IF(OR(LEN(U39)=0,U39="Игрок 5")," ",U39)</f>
        <v> 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 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5"/>
      <c r="N40" s="157" t="s">
        <v>0</v>
      </c>
      <c r="O40" s="157"/>
      <c r="P40" s="158"/>
      <c r="Q40" s="98" t="s">
        <v>12</v>
      </c>
      <c r="R40" s="73" t="s">
        <v>6</v>
      </c>
      <c r="S40" s="74"/>
      <c r="T40" s="98" t="s">
        <v>12</v>
      </c>
      <c r="U40" s="175" t="s">
        <v>0</v>
      </c>
      <c r="V40" s="157"/>
      <c r="W40" s="158"/>
      <c r="X40" s="59"/>
      <c r="Y40" s="55"/>
      <c r="Z40" s="142" t="s">
        <v>13</v>
      </c>
      <c r="AA40" s="143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5"/>
      <c r="N41" s="7">
        <v>9</v>
      </c>
      <c r="O41" s="7">
        <v>2</v>
      </c>
      <c r="P41" s="8">
        <v>1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5"/>
      <c r="N42" s="7">
        <v>5</v>
      </c>
      <c r="O42" s="7">
        <v>7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5"/>
      <c r="N43" s="7">
        <v>8</v>
      </c>
      <c r="O43" s="7">
        <v>4</v>
      </c>
      <c r="P43" s="8">
        <v>3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5"/>
      <c r="N44" s="159" t="s">
        <v>1</v>
      </c>
      <c r="O44" s="159"/>
      <c r="P44" s="160"/>
      <c r="Q44" s="20"/>
      <c r="R44" s="77"/>
      <c r="S44" s="115"/>
      <c r="T44" s="20"/>
      <c r="U44" s="174" t="s">
        <v>1</v>
      </c>
      <c r="V44" s="159"/>
      <c r="W44" s="160"/>
      <c r="X44" s="41"/>
      <c r="Y44" s="42"/>
      <c r="Z44" s="149"/>
      <c r="AA44" s="150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5"/>
      <c r="N45" s="7">
        <v>7</v>
      </c>
      <c r="O45" s="7">
        <v>6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5"/>
      <c r="N46" s="7">
        <v>2</v>
      </c>
      <c r="O46" s="7">
        <v>3</v>
      </c>
      <c r="P46" s="8">
        <v>9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5"/>
      <c r="N47" s="7">
        <v>4</v>
      </c>
      <c r="O47" s="7">
        <v>5</v>
      </c>
      <c r="P47" s="8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/>
      <c r="V47" s="7"/>
      <c r="W47" s="8"/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5"/>
      <c r="N48" s="144" t="s">
        <v>76</v>
      </c>
      <c r="O48" s="145"/>
      <c r="P48" s="146"/>
      <c r="Q48" s="36"/>
      <c r="R48" s="36"/>
      <c r="S48" s="36"/>
      <c r="T48" s="90"/>
      <c r="U48" s="144"/>
      <c r="V48" s="145"/>
      <c r="W48" s="146"/>
      <c r="X48" s="55"/>
      <c r="Y48" s="55"/>
      <c r="Z48" s="116" t="str">
        <f>IF(OR(LEN(N48)=0,N48="Игрок 6")," ",N48)</f>
        <v>vaprol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5"/>
      <c r="N49" s="157" t="s">
        <v>0</v>
      </c>
      <c r="O49" s="157"/>
      <c r="P49" s="158"/>
      <c r="Q49" s="98" t="s">
        <v>12</v>
      </c>
      <c r="R49" s="73" t="s">
        <v>6</v>
      </c>
      <c r="S49" s="74"/>
      <c r="T49" s="98" t="s">
        <v>12</v>
      </c>
      <c r="U49" s="175" t="s">
        <v>0</v>
      </c>
      <c r="V49" s="157"/>
      <c r="W49" s="158"/>
      <c r="X49" s="55"/>
      <c r="Y49" s="55"/>
      <c r="Z49" s="142" t="s">
        <v>13</v>
      </c>
      <c r="AA49" s="14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5"/>
      <c r="N50" s="7">
        <v>9</v>
      </c>
      <c r="O50" s="7">
        <v>3</v>
      </c>
      <c r="P50" s="8">
        <v>2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5"/>
      <c r="N51" s="7">
        <v>7</v>
      </c>
      <c r="O51" s="7">
        <v>6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5"/>
      <c r="N52" s="7">
        <v>8</v>
      </c>
      <c r="O52" s="7">
        <v>5</v>
      </c>
      <c r="P52" s="8">
        <v>4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5"/>
      <c r="N53" s="159" t="s">
        <v>1</v>
      </c>
      <c r="O53" s="159"/>
      <c r="P53" s="160"/>
      <c r="Q53" s="20"/>
      <c r="R53" s="77"/>
      <c r="S53" s="115"/>
      <c r="T53" s="20"/>
      <c r="U53" s="174" t="s">
        <v>1</v>
      </c>
      <c r="V53" s="159"/>
      <c r="W53" s="160"/>
      <c r="X53" s="41"/>
      <c r="Y53" s="42"/>
      <c r="Z53" s="149"/>
      <c r="AA53" s="150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5"/>
      <c r="N54" s="7">
        <v>9</v>
      </c>
      <c r="O54" s="7">
        <v>4</v>
      </c>
      <c r="P54" s="8">
        <v>1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5"/>
      <c r="N55" s="7">
        <v>2</v>
      </c>
      <c r="O55" s="7">
        <v>5</v>
      </c>
      <c r="P55" s="8">
        <v>8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6"/>
      <c r="N56" s="7">
        <v>3</v>
      </c>
      <c r="O56" s="7">
        <v>6</v>
      </c>
      <c r="P56" s="8">
        <v>7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1">
    <dataValidation type="list" allowBlank="1" showInputMessage="1" sqref="N30:P30 N48:P48 N3:P3 N12:P12 N21:P21 N39:P39 U3:W3 U12:W12 U21:W21 U30:W30">
      <formula1>И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D1">
      <selection activeCell="D31" sqref="D31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Торпедо – СФП Football.By - 0:0 (0-0)[/size][/u][/color][/b][/center]</v>
      </c>
      <c r="C2" s="138" t="s">
        <v>15</v>
      </c>
      <c r="D2" s="138"/>
      <c r="E2" s="138"/>
      <c r="F2" s="138"/>
      <c r="G2" s="139"/>
      <c r="H2" s="62"/>
      <c r="I2" s="34"/>
      <c r="J2" s="34"/>
      <c r="K2" s="34"/>
      <c r="L2" s="35"/>
      <c r="M2" s="87"/>
      <c r="N2" s="161" t="s">
        <v>50</v>
      </c>
      <c r="O2" s="162"/>
      <c r="P2" s="163"/>
      <c r="Q2" s="93"/>
      <c r="R2" s="94"/>
      <c r="S2" s="94"/>
      <c r="T2" s="95"/>
      <c r="U2" s="161" t="s">
        <v>45</v>
      </c>
      <c r="V2" s="162"/>
      <c r="W2" s="163"/>
      <c r="X2" s="34"/>
      <c r="Y2" s="34"/>
      <c r="Z2" s="37"/>
      <c r="AA2" s="38"/>
      <c r="AC2" s="107" t="str">
        <f>N3</f>
        <v>raptoroff</v>
      </c>
      <c r="AD2" s="104">
        <v>1</v>
      </c>
      <c r="AE2" s="103"/>
      <c r="AF2" s="107" t="str">
        <f>U3</f>
        <v>Angel527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6" t="s">
        <v>5</v>
      </c>
      <c r="D3" s="167"/>
      <c r="E3" s="167"/>
      <c r="F3" s="167"/>
      <c r="G3" s="168"/>
      <c r="H3" s="71" t="s">
        <v>6</v>
      </c>
      <c r="I3" s="72"/>
      <c r="J3" s="72"/>
      <c r="K3" s="40"/>
      <c r="L3" s="48"/>
      <c r="M3" s="151" t="s">
        <v>9</v>
      </c>
      <c r="N3" s="161" t="s">
        <v>51</v>
      </c>
      <c r="O3" s="162"/>
      <c r="P3" s="163"/>
      <c r="Q3" s="91"/>
      <c r="R3" s="92"/>
      <c r="S3" s="92"/>
      <c r="T3" s="92"/>
      <c r="U3" s="161" t="s">
        <v>46</v>
      </c>
      <c r="V3" s="162"/>
      <c r="W3" s="163"/>
      <c r="X3" s="34"/>
      <c r="Y3" s="34"/>
      <c r="Z3" s="116" t="str">
        <f>IF(LEN(N3)=0," ",N3)</f>
        <v>raptoroff</v>
      </c>
      <c r="AA3" s="117" t="str">
        <f>IF(LEN(U3)=0," ",U3)</f>
        <v>Angel527</v>
      </c>
      <c r="AC3" s="108" t="str">
        <f>N3</f>
        <v>raptoroff</v>
      </c>
      <c r="AD3" s="105">
        <f>Z9</f>
        <v>0</v>
      </c>
      <c r="AE3" s="103"/>
      <c r="AF3" s="110" t="str">
        <f>U3</f>
        <v>Angel527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72" t="s">
        <v>7</v>
      </c>
      <c r="J4" s="173"/>
      <c r="K4" s="47"/>
      <c r="L4" s="47"/>
      <c r="M4" s="152"/>
      <c r="N4" s="157" t="s">
        <v>0</v>
      </c>
      <c r="O4" s="157"/>
      <c r="P4" s="158"/>
      <c r="Q4" s="98" t="s">
        <v>12</v>
      </c>
      <c r="R4" s="164" t="s">
        <v>8</v>
      </c>
      <c r="S4" s="165"/>
      <c r="T4" s="98" t="s">
        <v>12</v>
      </c>
      <c r="U4" s="157" t="s">
        <v>0</v>
      </c>
      <c r="V4" s="157"/>
      <c r="W4" s="158"/>
      <c r="X4" s="39"/>
      <c r="Y4" s="40"/>
      <c r="Z4" s="147" t="s">
        <v>3</v>
      </c>
      <c r="AA4" s="148"/>
      <c r="AC4" s="108" t="str">
        <f>N3</f>
        <v>raptoroff</v>
      </c>
      <c r="AD4" s="105">
        <f>Z7</f>
        <v>0</v>
      </c>
      <c r="AE4" s="103"/>
      <c r="AF4" s="110" t="str">
        <f>U3</f>
        <v>Angel527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Лорьян - Марсель - 27.04. 19:00 </v>
      </c>
      <c r="C5" s="124" t="s">
        <v>28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2"/>
      <c r="N5" s="7">
        <v>1</v>
      </c>
      <c r="O5" s="7">
        <v>4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raptoroff</v>
      </c>
      <c r="AD5" s="105">
        <f>COUNTIF(Q5:Q11,9)</f>
        <v>0</v>
      </c>
      <c r="AE5" s="103"/>
      <c r="AF5" s="110" t="str">
        <f>U3</f>
        <v>Angel527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Лион - Сент-Этьен - 28.04. 16:00</v>
      </c>
      <c r="C6" s="124" t="s">
        <v>29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2"/>
      <c r="N6" s="7">
        <v>8</v>
      </c>
      <c r="O6" s="7">
        <v>5</v>
      </c>
      <c r="P6" s="8">
        <v>2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5</v>
      </c>
      <c r="V6" s="7">
        <v>3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7" t="s">
        <v>4</v>
      </c>
      <c r="AA6" s="148"/>
      <c r="AC6" s="108" t="str">
        <f>N12</f>
        <v>ESI2607</v>
      </c>
      <c r="AD6" s="105">
        <v>1</v>
      </c>
      <c r="AE6" s="103"/>
      <c r="AF6" s="108" t="str">
        <f>U12</f>
        <v>Hryv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Рубин - ЦСКА - 28.04. 14:00</v>
      </c>
      <c r="C7" s="124" t="s">
        <v>30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2"/>
      <c r="N7" s="7">
        <v>3</v>
      </c>
      <c r="O7" s="7">
        <v>9</v>
      </c>
      <c r="P7" s="8">
        <v>6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6</v>
      </c>
      <c r="V7" s="7">
        <v>4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ESI2607</v>
      </c>
      <c r="AD7" s="105">
        <f>Z18</f>
        <v>0</v>
      </c>
      <c r="AE7" s="103"/>
      <c r="AF7" s="111" t="str">
        <f>U12</f>
        <v>Hryv</v>
      </c>
      <c r="AG7" s="105">
        <f>AA18</f>
        <v>0</v>
      </c>
    </row>
    <row r="8" spans="2:33" ht="13.5" customHeight="1" thickBot="1">
      <c r="B8" s="3" t="s">
        <v>11</v>
      </c>
      <c r="C8" s="127" t="s">
        <v>1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52"/>
      <c r="N8" s="159" t="s">
        <v>1</v>
      </c>
      <c r="O8" s="159"/>
      <c r="P8" s="160"/>
      <c r="Q8" s="20"/>
      <c r="R8" s="97"/>
      <c r="S8" s="90"/>
      <c r="T8" s="20"/>
      <c r="U8" s="159" t="s">
        <v>1</v>
      </c>
      <c r="V8" s="159"/>
      <c r="W8" s="160"/>
      <c r="X8" s="41"/>
      <c r="Y8" s="42"/>
      <c r="Z8" s="142" t="s">
        <v>13</v>
      </c>
      <c r="AA8" s="143"/>
      <c r="AC8" s="108" t="str">
        <f>N12</f>
        <v>ESI2607</v>
      </c>
      <c r="AD8" s="105">
        <f>Z16</f>
        <v>0</v>
      </c>
      <c r="AE8" s="103"/>
      <c r="AF8" s="111" t="str">
        <f>U12</f>
        <v>Hryv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1. Кубань - Зенит - 28.04. 14:00</v>
      </c>
      <c r="C9" s="124" t="s">
        <v>31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2"/>
      <c r="N9" s="7">
        <v>2</v>
      </c>
      <c r="O9" s="7">
        <v>7</v>
      </c>
      <c r="P9" s="8">
        <v>5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6</v>
      </c>
      <c r="W9" s="8">
        <v>9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ESI2607</v>
      </c>
      <c r="AD9" s="105">
        <f>COUNTIF(Q14:Q20,9)</f>
        <v>0</v>
      </c>
      <c r="AE9" s="103"/>
      <c r="AF9" s="111" t="str">
        <f>U12</f>
        <v>Hryv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2. Сампдория - Фиорентина - 28.04. 17:00 </v>
      </c>
      <c r="C10" s="124" t="s">
        <v>32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2"/>
      <c r="N10" s="7">
        <v>1</v>
      </c>
      <c r="O10" s="7">
        <v>3</v>
      </c>
      <c r="P10" s="8">
        <v>9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1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Sergo</v>
      </c>
      <c r="AD10" s="105">
        <v>1</v>
      </c>
      <c r="AE10" s="103"/>
      <c r="AF10" s="108" t="str">
        <f>U21</f>
        <v>Сережик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3. Спартак Москва - Анжи - 28.04. 14:00</v>
      </c>
      <c r="C11" s="130" t="s">
        <v>33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2"/>
      <c r="N11" s="15">
        <v>8</v>
      </c>
      <c r="O11" s="12">
        <v>4</v>
      </c>
      <c r="P11" s="13">
        <v>6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4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Sergo</v>
      </c>
      <c r="AD11" s="105">
        <f>Z27</f>
        <v>0</v>
      </c>
      <c r="AE11" s="103"/>
      <c r="AF11" s="111" t="str">
        <f>U21</f>
        <v>Сережик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[color=#FF0000][u]raptoroff – Angel527[/u] - 0:0 [/color] (разница 0:0) (0-0)[/b]</v>
      </c>
      <c r="C12" s="134" t="str">
        <f>IF(LEN(N2)=0," ",N2)</f>
        <v>КСП Торпедо</v>
      </c>
      <c r="D12" s="135"/>
      <c r="E12" s="135"/>
      <c r="F12" s="135"/>
      <c r="G12" s="80" t="str">
        <f>IF(LEN(U2)=0," ",U2)</f>
        <v>СФП Football.By</v>
      </c>
      <c r="H12" s="63"/>
      <c r="I12" s="40"/>
      <c r="J12" s="40"/>
      <c r="K12" s="40"/>
      <c r="L12" s="64"/>
      <c r="M12" s="152"/>
      <c r="N12" s="144" t="s">
        <v>52</v>
      </c>
      <c r="O12" s="145"/>
      <c r="P12" s="146"/>
      <c r="Q12" s="36"/>
      <c r="R12" s="36"/>
      <c r="S12" s="36"/>
      <c r="T12" s="36"/>
      <c r="U12" s="144" t="s">
        <v>47</v>
      </c>
      <c r="V12" s="145"/>
      <c r="W12" s="14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ESI2607</v>
      </c>
      <c r="AA12" s="117" t="str">
        <f>IF(LEN(U12)=0," ",U12)</f>
        <v>Hryv</v>
      </c>
      <c r="AC12" s="108" t="str">
        <f>N21</f>
        <v>Sergo</v>
      </c>
      <c r="AD12" s="105">
        <f>Z25</f>
        <v>0</v>
      </c>
      <c r="AE12" s="103"/>
      <c r="AF12" s="111" t="str">
        <f>U21</f>
        <v>Сережик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1-4-7 || 1-2-7</v>
      </c>
      <c r="C13" s="169" t="s">
        <v>2</v>
      </c>
      <c r="D13" s="170"/>
      <c r="E13" s="170"/>
      <c r="F13" s="170"/>
      <c r="G13" s="171"/>
      <c r="H13" s="66"/>
      <c r="I13" s="55"/>
      <c r="J13" s="55"/>
      <c r="K13" s="55"/>
      <c r="L13" s="49"/>
      <c r="M13" s="152"/>
      <c r="N13" s="157" t="s">
        <v>0</v>
      </c>
      <c r="O13" s="157"/>
      <c r="P13" s="158"/>
      <c r="Q13" s="98" t="s">
        <v>12</v>
      </c>
      <c r="R13" s="164" t="s">
        <v>8</v>
      </c>
      <c r="S13" s="165"/>
      <c r="T13" s="98" t="s">
        <v>12</v>
      </c>
      <c r="U13" s="157" t="s">
        <v>0</v>
      </c>
      <c r="V13" s="157"/>
      <c r="W13" s="158"/>
      <c r="X13" s="61"/>
      <c r="Y13" s="55"/>
      <c r="Z13" s="147" t="s">
        <v>3</v>
      </c>
      <c r="AA13" s="148"/>
      <c r="AC13" s="108" t="str">
        <f>N21</f>
        <v>Sergo</v>
      </c>
      <c r="AD13" s="105">
        <f>COUNTIF(Q23:Q29,9)</f>
        <v>0</v>
      </c>
      <c r="AE13" s="103"/>
      <c r="AF13" s="111" t="str">
        <f>U21</f>
        <v>Сережик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8-5-2 || 5-3-8
3. 3-9-6 || 6-4-9</v>
      </c>
      <c r="C14" s="136">
        <f>SUM(Z7,Z16,Z25,Z34)</f>
        <v>0</v>
      </c>
      <c r="D14" s="137"/>
      <c r="E14" s="137"/>
      <c r="F14" s="137"/>
      <c r="G14" s="80">
        <f>SUM(AA7,AA16,AA25,AA34)</f>
        <v>0</v>
      </c>
      <c r="H14" s="66"/>
      <c r="I14" s="55"/>
      <c r="J14" s="55"/>
      <c r="K14" s="55"/>
      <c r="L14" s="49"/>
      <c r="M14" s="152"/>
      <c r="N14" s="7">
        <v>2</v>
      </c>
      <c r="O14" s="7">
        <v>5</v>
      </c>
      <c r="P14" s="8">
        <v>7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8</v>
      </c>
      <c r="W14" s="8">
        <v>4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Fatalist</v>
      </c>
      <c r="AD14" s="105">
        <v>1</v>
      </c>
      <c r="AE14" s="103"/>
      <c r="AF14" s="108" t="str">
        <f>U30</f>
        <v>Фолк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2-7-5 || 2-6-9
5. 1-3-9 || 3-1-5</v>
      </c>
      <c r="C15" s="169" t="s">
        <v>13</v>
      </c>
      <c r="D15" s="170"/>
      <c r="E15" s="170"/>
      <c r="F15" s="170"/>
      <c r="G15" s="171"/>
      <c r="H15" s="67"/>
      <c r="I15" s="65"/>
      <c r="J15" s="65"/>
      <c r="K15" s="65"/>
      <c r="L15" s="68"/>
      <c r="M15" s="152"/>
      <c r="N15" s="7">
        <v>9</v>
      </c>
      <c r="O15" s="7">
        <v>3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9</v>
      </c>
      <c r="V15" s="7">
        <v>2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7" t="s">
        <v>4</v>
      </c>
      <c r="AA15" s="148"/>
      <c r="AC15" s="108" t="str">
        <f>N30</f>
        <v>Fatalist</v>
      </c>
      <c r="AD15" s="105">
        <f>Z36</f>
        <v>0</v>
      </c>
      <c r="AE15" s="103"/>
      <c r="AF15" s="111" t="str">
        <f>U30</f>
        <v>Фолк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8-4-6 || 7-4-8</v>
      </c>
      <c r="C16" s="136">
        <f>SUM(Z9,Z18,Z27,Z36)</f>
        <v>0</v>
      </c>
      <c r="D16" s="137"/>
      <c r="E16" s="137"/>
      <c r="F16" s="137"/>
      <c r="G16" s="80">
        <f>SUM(AA9,AA18,AA27,AA36)</f>
        <v>0</v>
      </c>
      <c r="H16" s="70"/>
      <c r="I16" s="69"/>
      <c r="J16" s="69"/>
      <c r="K16" s="69"/>
      <c r="L16" s="69"/>
      <c r="M16" s="152"/>
      <c r="N16" s="7">
        <v>4</v>
      </c>
      <c r="O16" s="7">
        <v>6</v>
      </c>
      <c r="P16" s="8">
        <v>8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7</v>
      </c>
      <c r="W16" s="8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Fatalist</v>
      </c>
      <c r="AD16" s="105">
        <f>Z34</f>
        <v>0</v>
      </c>
      <c r="AE16" s="103"/>
      <c r="AF16" s="111" t="str">
        <f>U30</f>
        <v>Фолк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[color=#FF0000][u]ESI2607 – Hryv[/u]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2"/>
      <c r="N17" s="159" t="s">
        <v>1</v>
      </c>
      <c r="O17" s="159"/>
      <c r="P17" s="160"/>
      <c r="Q17" s="20"/>
      <c r="R17" s="97"/>
      <c r="S17" s="90"/>
      <c r="T17" s="20"/>
      <c r="U17" s="159" t="s">
        <v>1</v>
      </c>
      <c r="V17" s="159"/>
      <c r="W17" s="160"/>
      <c r="X17" s="31"/>
      <c r="Y17" s="16"/>
      <c r="Z17" s="142" t="s">
        <v>13</v>
      </c>
      <c r="AA17" s="143"/>
      <c r="AC17" s="108" t="str">
        <f>N30</f>
        <v>Fatalist</v>
      </c>
      <c r="AD17" s="105">
        <f>COUNTIF(Q32:Q38,9)</f>
        <v>0</v>
      </c>
      <c r="AE17" s="103"/>
      <c r="AF17" s="111" t="str">
        <f>U30</f>
        <v>Фолк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2-5-7 || 3-8-4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2"/>
      <c r="N18" s="7">
        <v>3</v>
      </c>
      <c r="O18" s="7">
        <v>5</v>
      </c>
      <c r="P18" s="8">
        <v>7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8</v>
      </c>
      <c r="W18" s="8">
        <v>4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ЯД</v>
      </c>
      <c r="AD18" s="105">
        <v>0</v>
      </c>
      <c r="AE18" s="103"/>
      <c r="AF18" s="108">
        <f>U39</f>
        <v>0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9-3-1 || 9-2-1
3. 4-6-8 || 5-7-6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2"/>
      <c r="N19" s="7">
        <v>1</v>
      </c>
      <c r="O19" s="7">
        <v>2</v>
      </c>
      <c r="P19" s="8">
        <v>9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ЯД</v>
      </c>
      <c r="AD19" s="105">
        <f>Z41</f>
        <v>0</v>
      </c>
      <c r="AE19" s="103"/>
      <c r="AF19" s="111">
        <f>U39</f>
        <v>0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3-5-7 || 3-8-4
5. 1-2-9 || 5-6-7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2"/>
      <c r="N20" s="133">
        <v>8</v>
      </c>
      <c r="O20" s="7">
        <v>6</v>
      </c>
      <c r="P20" s="8">
        <v>4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3">
        <v>9</v>
      </c>
      <c r="V20" s="7">
        <v>2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ЯД</v>
      </c>
      <c r="AD20" s="105">
        <v>0</v>
      </c>
      <c r="AE20" s="103"/>
      <c r="AF20" s="111">
        <f>U39</f>
        <v>0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8-6-4 || 9-2-1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2"/>
      <c r="N21" s="144" t="s">
        <v>53</v>
      </c>
      <c r="O21" s="145"/>
      <c r="P21" s="146"/>
      <c r="Q21" s="36"/>
      <c r="R21" s="36"/>
      <c r="S21" s="36"/>
      <c r="T21" s="36"/>
      <c r="U21" s="144" t="s">
        <v>48</v>
      </c>
      <c r="V21" s="145"/>
      <c r="W21" s="146"/>
      <c r="X21" s="55"/>
      <c r="Y21" s="55"/>
      <c r="Z21" s="116" t="str">
        <f>IF(LEN(N21)=0," ",N21)</f>
        <v>Sergo</v>
      </c>
      <c r="AA21" s="117" t="str">
        <f>IF(LEN(U21)=0," ",U21)</f>
        <v>Сережик</v>
      </c>
      <c r="AC21" s="108" t="str">
        <f>N39</f>
        <v>ЯД</v>
      </c>
      <c r="AD21" s="105">
        <f>COUNTIF(Q41:Q47,9)</f>
        <v>0</v>
      </c>
      <c r="AE21" s="103"/>
      <c r="AF21" s="111">
        <f>U39</f>
        <v>0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[color=#FF0000][u]Sergo – Сережик[/u]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2"/>
      <c r="N22" s="157" t="s">
        <v>0</v>
      </c>
      <c r="O22" s="157"/>
      <c r="P22" s="158"/>
      <c r="Q22" s="98" t="s">
        <v>12</v>
      </c>
      <c r="R22" s="164" t="s">
        <v>8</v>
      </c>
      <c r="S22" s="165"/>
      <c r="T22" s="98" t="s">
        <v>12</v>
      </c>
      <c r="U22" s="157" t="s">
        <v>0</v>
      </c>
      <c r="V22" s="157"/>
      <c r="W22" s="158"/>
      <c r="X22" s="55"/>
      <c r="Y22" s="55"/>
      <c r="Z22" s="147" t="s">
        <v>3</v>
      </c>
      <c r="AA22" s="148"/>
      <c r="AC22" s="108" t="str">
        <f>N48</f>
        <v>latysh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4-8-6 || 1-7-5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7">
        <v>4</v>
      </c>
      <c r="O23" s="7">
        <v>8</v>
      </c>
      <c r="P23" s="8">
        <v>6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7</v>
      </c>
      <c r="W23" s="8">
        <v>5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latysh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9-2-1 || 9-6-3
3. 5-7-3 || 4-8-2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2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6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7" t="s">
        <v>4</v>
      </c>
      <c r="AA24" s="148"/>
      <c r="AC24" s="108" t="str">
        <f>N48</f>
        <v>latysh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3-9-2 || 2-7-1
5. 1-4-8 || 3-5-9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2"/>
      <c r="N25" s="7">
        <v>5</v>
      </c>
      <c r="O25" s="7">
        <v>7</v>
      </c>
      <c r="P25" s="8">
        <v>3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8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latysh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5-7-6 || 8-6-4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2"/>
      <c r="N26" s="159" t="s">
        <v>1</v>
      </c>
      <c r="O26" s="159"/>
      <c r="P26" s="160"/>
      <c r="Q26" s="20"/>
      <c r="R26" s="97"/>
      <c r="S26" s="90"/>
      <c r="T26" s="20"/>
      <c r="U26" s="159" t="s">
        <v>1</v>
      </c>
      <c r="V26" s="159"/>
      <c r="W26" s="160"/>
      <c r="X26" s="41"/>
      <c r="Y26" s="42"/>
      <c r="Z26" s="142" t="s">
        <v>13</v>
      </c>
      <c r="AA26" s="143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[color=#FF0000][u]Fatalist – Фолк[/u]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2"/>
      <c r="N27" s="7">
        <v>3</v>
      </c>
      <c r="O27" s="7">
        <v>9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7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1-4-7 || 4-6-8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2"/>
      <c r="N28" s="7">
        <v>1</v>
      </c>
      <c r="O28" s="7">
        <v>4</v>
      </c>
      <c r="P28" s="8">
        <v>8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5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2-3-8 || 9-5-2
3. 5-9-6 || 3-7-1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2"/>
      <c r="N29" s="7">
        <v>5</v>
      </c>
      <c r="O29" s="7">
        <v>7</v>
      </c>
      <c r="P29" s="8">
        <v>6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6</v>
      </c>
      <c r="W29" s="8">
        <v>4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4-9-2 || 4-6-1
5. 5-6-7 || 3-5-9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2"/>
      <c r="N30" s="144" t="s">
        <v>54</v>
      </c>
      <c r="O30" s="145"/>
      <c r="P30" s="146"/>
      <c r="Q30" s="36"/>
      <c r="R30" s="36"/>
      <c r="S30" s="36"/>
      <c r="T30" s="36"/>
      <c r="U30" s="144" t="s">
        <v>49</v>
      </c>
      <c r="V30" s="145"/>
      <c r="W30" s="146"/>
      <c r="X30" s="55"/>
      <c r="Y30" s="55"/>
      <c r="Z30" s="116" t="str">
        <f>IF(LEN(N30)=0," ",N30)</f>
        <v>Fatalist</v>
      </c>
      <c r="AA30" s="117" t="str">
        <f>IF(LEN(U30)=0," ",U30)</f>
        <v>Фолк</v>
      </c>
    </row>
    <row r="31" spans="1:27" ht="13.5" customHeight="1" thickBot="1">
      <c r="A31" s="14"/>
      <c r="B31" s="113" t="str">
        <f>CONCATENATE("6. ",N38,"-",O38,"-",P38," || ",U38,"-",V38,"-",W38)</f>
        <v>6. 3-8-1 || 8-2-7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2"/>
      <c r="N31" s="157" t="s">
        <v>0</v>
      </c>
      <c r="O31" s="157"/>
      <c r="P31" s="158"/>
      <c r="Q31" s="98" t="s">
        <v>12</v>
      </c>
      <c r="R31" s="164" t="s">
        <v>8</v>
      </c>
      <c r="S31" s="165"/>
      <c r="T31" s="98" t="s">
        <v>12</v>
      </c>
      <c r="U31" s="157" t="s">
        <v>0</v>
      </c>
      <c r="V31" s="157"/>
      <c r="W31" s="158"/>
      <c r="X31" s="55"/>
      <c r="Y31" s="55"/>
      <c r="Z31" s="147" t="s">
        <v>3</v>
      </c>
      <c r="AA31" s="148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2"/>
      <c r="N32" s="7">
        <v>1</v>
      </c>
      <c r="O32" s="7">
        <v>4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6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ЯД (0) || latysh (0)
1 тайм:[/b]
1. 1-3-9 || 5-7-6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2"/>
      <c r="N33" s="7">
        <v>2</v>
      </c>
      <c r="O33" s="7">
        <v>3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5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7" t="s">
        <v>4</v>
      </c>
      <c r="AA33" s="148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5-8-2 || 8-4-2
3. 4-7-6 || 1-3-9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2"/>
      <c r="N34" s="7">
        <v>5</v>
      </c>
      <c r="O34" s="7">
        <v>9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7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8-7-2 || 2-4-8
5. 4-5-3 || 1-3-9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159" t="s">
        <v>1</v>
      </c>
      <c r="O35" s="159"/>
      <c r="P35" s="160"/>
      <c r="Q35" s="20"/>
      <c r="R35" s="97"/>
      <c r="S35" s="90"/>
      <c r="T35" s="20"/>
      <c r="U35" s="159" t="s">
        <v>1</v>
      </c>
      <c r="V35" s="159"/>
      <c r="W35" s="160"/>
      <c r="X35" s="41"/>
      <c r="Y35" s="42"/>
      <c r="Z35" s="142" t="s">
        <v>13</v>
      </c>
      <c r="AA35" s="143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9-6-1 || 5-7-6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2"/>
      <c r="N36" s="7">
        <v>4</v>
      </c>
      <c r="O36" s="7">
        <v>9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4</v>
      </c>
      <c r="V36" s="7">
        <v>6</v>
      </c>
      <c r="W36" s="8">
        <v>1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 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2"/>
      <c r="N37" s="7">
        <v>5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5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3"/>
      <c r="N38" s="7">
        <v>3</v>
      </c>
      <c r="O38" s="7">
        <v>8</v>
      </c>
      <c r="P38" s="8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2</v>
      </c>
      <c r="W38" s="8">
        <v>7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4" t="s">
        <v>10</v>
      </c>
      <c r="N39" s="144" t="s">
        <v>55</v>
      </c>
      <c r="O39" s="145"/>
      <c r="P39" s="146"/>
      <c r="Q39" s="36"/>
      <c r="R39" s="36"/>
      <c r="S39" s="36"/>
      <c r="T39" s="36"/>
      <c r="U39" s="144"/>
      <c r="V39" s="145"/>
      <c r="W39" s="146"/>
      <c r="X39" s="55"/>
      <c r="Y39" s="55"/>
      <c r="Z39" s="116" t="str">
        <f>IF(OR(LEN(N39)=0,N39="Игрок 5")," ",N39)</f>
        <v>ЯД</v>
      </c>
      <c r="AA39" s="117" t="str">
        <f>IF(OR(LEN(U39)=0,U39="Игрок 5")," ",U39)</f>
        <v> 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 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5"/>
      <c r="N40" s="157" t="s">
        <v>0</v>
      </c>
      <c r="O40" s="157"/>
      <c r="P40" s="158"/>
      <c r="Q40" s="98" t="s">
        <v>12</v>
      </c>
      <c r="R40" s="73" t="s">
        <v>6</v>
      </c>
      <c r="S40" s="74"/>
      <c r="T40" s="98" t="s">
        <v>12</v>
      </c>
      <c r="U40" s="175" t="s">
        <v>0</v>
      </c>
      <c r="V40" s="157"/>
      <c r="W40" s="158"/>
      <c r="X40" s="59"/>
      <c r="Y40" s="55"/>
      <c r="Z40" s="142" t="s">
        <v>13</v>
      </c>
      <c r="AA40" s="143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5"/>
      <c r="N41" s="7">
        <v>1</v>
      </c>
      <c r="O41" s="7">
        <v>3</v>
      </c>
      <c r="P41" s="8">
        <v>9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5"/>
      <c r="N42" s="7">
        <v>5</v>
      </c>
      <c r="O42" s="7">
        <v>8</v>
      </c>
      <c r="P42" s="8">
        <v>2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5"/>
      <c r="N43" s="7">
        <v>4</v>
      </c>
      <c r="O43" s="7">
        <v>7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5"/>
      <c r="N44" s="159" t="s">
        <v>1</v>
      </c>
      <c r="O44" s="159"/>
      <c r="P44" s="160"/>
      <c r="Q44" s="20"/>
      <c r="R44" s="77"/>
      <c r="S44" s="115"/>
      <c r="T44" s="20"/>
      <c r="U44" s="174" t="s">
        <v>1</v>
      </c>
      <c r="V44" s="159"/>
      <c r="W44" s="160"/>
      <c r="X44" s="41"/>
      <c r="Y44" s="42"/>
      <c r="Z44" s="149"/>
      <c r="AA44" s="150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5"/>
      <c r="N45" s="7">
        <v>8</v>
      </c>
      <c r="O45" s="7">
        <v>7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5"/>
      <c r="N46" s="7">
        <v>4</v>
      </c>
      <c r="O46" s="7">
        <v>5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5"/>
      <c r="N47" s="7">
        <v>9</v>
      </c>
      <c r="O47" s="7">
        <v>6</v>
      </c>
      <c r="P47" s="8">
        <v>1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/>
      <c r="V47" s="7"/>
      <c r="W47" s="8"/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5"/>
      <c r="N48" s="161" t="s">
        <v>56</v>
      </c>
      <c r="O48" s="162"/>
      <c r="P48" s="163"/>
      <c r="Q48" s="36"/>
      <c r="R48" s="36"/>
      <c r="S48" s="36"/>
      <c r="T48" s="90"/>
      <c r="U48" s="144"/>
      <c r="V48" s="145"/>
      <c r="W48" s="146"/>
      <c r="X48" s="55"/>
      <c r="Y48" s="55"/>
      <c r="Z48" s="116" t="str">
        <f>IF(OR(LEN(N48)=0,N48="Игрок 6")," ",N48)</f>
        <v>latysh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5"/>
      <c r="N49" s="157" t="s">
        <v>0</v>
      </c>
      <c r="O49" s="157"/>
      <c r="P49" s="158"/>
      <c r="Q49" s="98" t="s">
        <v>12</v>
      </c>
      <c r="R49" s="73" t="s">
        <v>6</v>
      </c>
      <c r="S49" s="74"/>
      <c r="T49" s="98" t="s">
        <v>12</v>
      </c>
      <c r="U49" s="175" t="s">
        <v>0</v>
      </c>
      <c r="V49" s="157"/>
      <c r="W49" s="158"/>
      <c r="X49" s="55"/>
      <c r="Y49" s="55"/>
      <c r="Z49" s="142" t="s">
        <v>13</v>
      </c>
      <c r="AA49" s="14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5"/>
      <c r="N50" s="7">
        <v>5</v>
      </c>
      <c r="O50" s="7">
        <v>7</v>
      </c>
      <c r="P50" s="8">
        <v>6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5"/>
      <c r="N51" s="7">
        <v>8</v>
      </c>
      <c r="O51" s="7">
        <v>4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5"/>
      <c r="N52" s="7">
        <v>1</v>
      </c>
      <c r="O52" s="7">
        <v>3</v>
      </c>
      <c r="P52" s="8">
        <v>9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5"/>
      <c r="N53" s="159" t="s">
        <v>1</v>
      </c>
      <c r="O53" s="159"/>
      <c r="P53" s="160"/>
      <c r="Q53" s="20"/>
      <c r="R53" s="77"/>
      <c r="S53" s="115"/>
      <c r="T53" s="20"/>
      <c r="U53" s="174" t="s">
        <v>1</v>
      </c>
      <c r="V53" s="159"/>
      <c r="W53" s="160"/>
      <c r="X53" s="41"/>
      <c r="Y53" s="42"/>
      <c r="Z53" s="149"/>
      <c r="AA53" s="150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5"/>
      <c r="N54" s="7">
        <v>2</v>
      </c>
      <c r="O54" s="7">
        <v>4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5"/>
      <c r="N55" s="7">
        <v>1</v>
      </c>
      <c r="O55" s="7">
        <v>3</v>
      </c>
      <c r="P55" s="8">
        <v>9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6"/>
      <c r="N56" s="12">
        <v>5</v>
      </c>
      <c r="O56" s="12">
        <v>7</v>
      </c>
      <c r="P56" s="13">
        <v>6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1">
    <dataValidation type="list" allowBlank="1" showInputMessage="1" sqref="U3:W3 U12:W12 U21:W21 U30:W30 N48:P48 N39:P39 N30:P30 N21:P21 N12:P12 N3:P3">
      <formula1>И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F13">
      <selection activeCell="U2" sqref="U2:W47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Red Anfield - 0:0 (0-0)[/size][/u][/color][/b][/center]</v>
      </c>
      <c r="C2" s="138" t="s">
        <v>16</v>
      </c>
      <c r="D2" s="138"/>
      <c r="E2" s="138"/>
      <c r="F2" s="138"/>
      <c r="G2" s="139"/>
      <c r="H2" s="62"/>
      <c r="I2" s="34"/>
      <c r="J2" s="34"/>
      <c r="K2" s="34"/>
      <c r="L2" s="35"/>
      <c r="M2" s="87"/>
      <c r="N2" s="161" t="s">
        <v>38</v>
      </c>
      <c r="O2" s="162"/>
      <c r="P2" s="163"/>
      <c r="Q2" s="93"/>
      <c r="R2" s="94"/>
      <c r="S2" s="94"/>
      <c r="T2" s="95"/>
      <c r="U2" s="161" t="s">
        <v>64</v>
      </c>
      <c r="V2" s="162"/>
      <c r="W2" s="163"/>
      <c r="X2" s="34"/>
      <c r="Y2" s="34"/>
      <c r="Z2" s="37"/>
      <c r="AA2" s="38"/>
      <c r="AC2" s="107" t="str">
        <f>N3</f>
        <v>Горобец</v>
      </c>
      <c r="AD2" s="104">
        <v>1</v>
      </c>
      <c r="AE2" s="103"/>
      <c r="AF2" s="107" t="str">
        <f>U3</f>
        <v>MaxJoker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66" t="s">
        <v>5</v>
      </c>
      <c r="D3" s="167"/>
      <c r="E3" s="167"/>
      <c r="F3" s="167"/>
      <c r="G3" s="168"/>
      <c r="H3" s="71" t="s">
        <v>6</v>
      </c>
      <c r="I3" s="72"/>
      <c r="J3" s="72"/>
      <c r="K3" s="40"/>
      <c r="L3" s="48"/>
      <c r="M3" s="151" t="s">
        <v>9</v>
      </c>
      <c r="N3" s="161" t="s">
        <v>39</v>
      </c>
      <c r="O3" s="162"/>
      <c r="P3" s="163"/>
      <c r="Q3" s="91"/>
      <c r="R3" s="92"/>
      <c r="S3" s="92"/>
      <c r="T3" s="92"/>
      <c r="U3" s="161" t="s">
        <v>65</v>
      </c>
      <c r="V3" s="162"/>
      <c r="W3" s="163"/>
      <c r="X3" s="34"/>
      <c r="Y3" s="34"/>
      <c r="Z3" s="116" t="str">
        <f>IF(LEN(N3)=0," ",N3)</f>
        <v>Горобец</v>
      </c>
      <c r="AA3" s="117" t="str">
        <f>IF(LEN(U3)=0," ",U3)</f>
        <v>MaxJoker</v>
      </c>
      <c r="AC3" s="108" t="str">
        <f>N3</f>
        <v>Горобец</v>
      </c>
      <c r="AD3" s="105">
        <f>Z9</f>
        <v>0</v>
      </c>
      <c r="AE3" s="103"/>
      <c r="AF3" s="110" t="str">
        <f>U3</f>
        <v>MaxJoker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6</v>
      </c>
      <c r="I4" s="172" t="s">
        <v>7</v>
      </c>
      <c r="J4" s="173"/>
      <c r="K4" s="47"/>
      <c r="L4" s="47"/>
      <c r="M4" s="152"/>
      <c r="N4" s="157" t="s">
        <v>0</v>
      </c>
      <c r="O4" s="157"/>
      <c r="P4" s="158"/>
      <c r="Q4" s="98" t="s">
        <v>12</v>
      </c>
      <c r="R4" s="164" t="s">
        <v>8</v>
      </c>
      <c r="S4" s="165"/>
      <c r="T4" s="98" t="s">
        <v>12</v>
      </c>
      <c r="U4" s="157" t="s">
        <v>0</v>
      </c>
      <c r="V4" s="157"/>
      <c r="W4" s="158"/>
      <c r="X4" s="39"/>
      <c r="Y4" s="40"/>
      <c r="Z4" s="147" t="s">
        <v>3</v>
      </c>
      <c r="AA4" s="148"/>
      <c r="AC4" s="108" t="str">
        <f>N3</f>
        <v>Горобец</v>
      </c>
      <c r="AD4" s="105">
        <f>Z7</f>
        <v>0</v>
      </c>
      <c r="AE4" s="103"/>
      <c r="AF4" s="110" t="str">
        <f>U3</f>
        <v>MaxJoker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Ньюкасл - Ливерпуль - 27.04. 20:30</v>
      </c>
      <c r="C5" s="124" t="s">
        <v>17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52"/>
      <c r="N5" s="7">
        <v>3</v>
      </c>
      <c r="O5" s="7">
        <v>4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3</v>
      </c>
      <c r="W5" s="8">
        <v>8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Горобец</v>
      </c>
      <c r="AD5" s="105">
        <f>COUNTIF(Q5:Q11,9)</f>
        <v>0</v>
      </c>
      <c r="AE5" s="103"/>
      <c r="AF5" s="110" t="str">
        <f>U3</f>
        <v>MaxJoker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Уиган - Тоттенхэм - 27.04. 18:00</v>
      </c>
      <c r="C6" s="124" t="s">
        <v>23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52"/>
      <c r="N6" s="7">
        <v>1</v>
      </c>
      <c r="O6" s="7">
        <v>2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5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7" t="s">
        <v>4</v>
      </c>
      <c r="AA6" s="148"/>
      <c r="AC6" s="108" t="str">
        <f>N12</f>
        <v>saleh</v>
      </c>
      <c r="AD6" s="105">
        <v>1</v>
      </c>
      <c r="AE6" s="103"/>
      <c r="AF6" s="108" t="str">
        <f>U12</f>
        <v>Lord_Fenix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Атлетико - Реал Мадрид - 27.04. 22:00</v>
      </c>
      <c r="C7" s="124" t="s">
        <v>24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52"/>
      <c r="N7" s="7">
        <v>5</v>
      </c>
      <c r="O7" s="7">
        <v>6</v>
      </c>
      <c r="P7" s="8">
        <v>8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saleh</v>
      </c>
      <c r="AD7" s="105">
        <f>Z18</f>
        <v>0</v>
      </c>
      <c r="AE7" s="103"/>
      <c r="AF7" s="111" t="str">
        <f>U12</f>
        <v>Lord_Fenix</v>
      </c>
      <c r="AG7" s="105">
        <f>AA18</f>
        <v>0</v>
      </c>
    </row>
    <row r="8" spans="2:33" ht="13.5" customHeight="1" thickBot="1">
      <c r="B8" s="3" t="s">
        <v>11</v>
      </c>
      <c r="C8" s="127" t="s">
        <v>25</v>
      </c>
      <c r="D8" s="128"/>
      <c r="E8" s="128"/>
      <c r="F8" s="128"/>
      <c r="G8" s="129"/>
      <c r="H8" s="54" t="s">
        <v>6</v>
      </c>
      <c r="I8" s="29"/>
      <c r="J8" s="30"/>
      <c r="K8" s="53"/>
      <c r="L8" s="6">
        <f>SUM(L5:L7,L9:L11)</f>
        <v>6</v>
      </c>
      <c r="M8" s="152"/>
      <c r="N8" s="159" t="s">
        <v>1</v>
      </c>
      <c r="O8" s="159"/>
      <c r="P8" s="160"/>
      <c r="Q8" s="20"/>
      <c r="R8" s="97"/>
      <c r="S8" s="90"/>
      <c r="T8" s="20"/>
      <c r="U8" s="159" t="s">
        <v>1</v>
      </c>
      <c r="V8" s="159"/>
      <c r="W8" s="160"/>
      <c r="X8" s="41"/>
      <c r="Y8" s="42"/>
      <c r="Z8" s="142" t="s">
        <v>13</v>
      </c>
      <c r="AA8" s="143"/>
      <c r="AC8" s="108" t="str">
        <f>N12</f>
        <v>saleh</v>
      </c>
      <c r="AD8" s="105">
        <f>Z16</f>
        <v>0</v>
      </c>
      <c r="AE8" s="103"/>
      <c r="AF8" s="111" t="str">
        <f>U12</f>
        <v>Lord_Fenix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Сампдория - Фиорентина - 28.04. 17:00</v>
      </c>
      <c r="C9" s="124" t="s">
        <v>26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52"/>
      <c r="N9" s="7">
        <v>3</v>
      </c>
      <c r="O9" s="7">
        <v>4</v>
      </c>
      <c r="P9" s="8">
        <v>7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5</v>
      </c>
      <c r="W9" s="8">
        <v>7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saleh</v>
      </c>
      <c r="AD9" s="105">
        <f>COUNTIF(Q14:Q20,9)</f>
        <v>0</v>
      </c>
      <c r="AE9" s="103"/>
      <c r="AF9" s="111" t="str">
        <f>U12</f>
        <v>Lord_Fenix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Рубин - ЦСКА - 28.04. 14:00</v>
      </c>
      <c r="C10" s="124" t="s">
        <v>27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52"/>
      <c r="N10" s="7">
        <v>5</v>
      </c>
      <c r="O10" s="7">
        <v>6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6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Горюнович</v>
      </c>
      <c r="AD10" s="105">
        <v>1</v>
      </c>
      <c r="AE10" s="103"/>
      <c r="AF10" s="108" t="str">
        <f>U21</f>
        <v>ADRIAN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Зенит - 28.04. 14:00</v>
      </c>
      <c r="C11" s="130" t="s">
        <v>22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52"/>
      <c r="N11" s="7">
        <v>1</v>
      </c>
      <c r="O11" s="7">
        <v>2</v>
      </c>
      <c r="P11" s="8">
        <v>9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4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Горюнович</v>
      </c>
      <c r="AD11" s="105">
        <f>Z27</f>
        <v>0</v>
      </c>
      <c r="AE11" s="103"/>
      <c r="AF11" s="111" t="str">
        <f>U21</f>
        <v>ADRIAN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[color=#FF0000][u]Горобец – MaxJoker[/u] - 0:0 [/color] (разница 0:0) (0-0)[/b]</v>
      </c>
      <c r="C12" s="134" t="str">
        <f>IF(LEN(N2)=0," ",N2)</f>
        <v>Проф. прогноза</v>
      </c>
      <c r="D12" s="135"/>
      <c r="E12" s="135"/>
      <c r="F12" s="135"/>
      <c r="G12" s="80" t="str">
        <f>IF(LEN(U2)=0," ",U2)</f>
        <v>Red Anfield</v>
      </c>
      <c r="H12" s="63"/>
      <c r="I12" s="40"/>
      <c r="J12" s="40"/>
      <c r="K12" s="40"/>
      <c r="L12" s="64"/>
      <c r="M12" s="152"/>
      <c r="N12" s="144" t="s">
        <v>40</v>
      </c>
      <c r="O12" s="145"/>
      <c r="P12" s="146"/>
      <c r="Q12" s="36"/>
      <c r="R12" s="36"/>
      <c r="S12" s="36"/>
      <c r="T12" s="36"/>
      <c r="U12" s="144" t="s">
        <v>66</v>
      </c>
      <c r="V12" s="145"/>
      <c r="W12" s="146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saleh</v>
      </c>
      <c r="AA12" s="117" t="str">
        <f>IF(LEN(U12)=0," ",U12)</f>
        <v>Lord_Fenix</v>
      </c>
      <c r="AC12" s="108" t="str">
        <f>N21</f>
        <v>Горюнович</v>
      </c>
      <c r="AD12" s="105">
        <f>Z25</f>
        <v>0</v>
      </c>
      <c r="AE12" s="103"/>
      <c r="AF12" s="111" t="str">
        <f>U21</f>
        <v>ADRIAN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3-4-7 || 1-3-8</v>
      </c>
      <c r="C13" s="169" t="s">
        <v>2</v>
      </c>
      <c r="D13" s="170"/>
      <c r="E13" s="170"/>
      <c r="F13" s="170"/>
      <c r="G13" s="171"/>
      <c r="H13" s="66"/>
      <c r="I13" s="55"/>
      <c r="J13" s="55"/>
      <c r="K13" s="55"/>
      <c r="L13" s="49"/>
      <c r="M13" s="152"/>
      <c r="N13" s="157" t="s">
        <v>0</v>
      </c>
      <c r="O13" s="157"/>
      <c r="P13" s="158"/>
      <c r="Q13" s="98" t="s">
        <v>12</v>
      </c>
      <c r="R13" s="164" t="s">
        <v>8</v>
      </c>
      <c r="S13" s="165"/>
      <c r="T13" s="98" t="s">
        <v>12</v>
      </c>
      <c r="U13" s="157" t="s">
        <v>0</v>
      </c>
      <c r="V13" s="157"/>
      <c r="W13" s="158"/>
      <c r="X13" s="61"/>
      <c r="Y13" s="55"/>
      <c r="Z13" s="147" t="s">
        <v>3</v>
      </c>
      <c r="AA13" s="148"/>
      <c r="AC13" s="108" t="str">
        <f>N21</f>
        <v>Горюнович</v>
      </c>
      <c r="AD13" s="105">
        <f>COUNTIF(Q23:Q29,9)</f>
        <v>0</v>
      </c>
      <c r="AE13" s="103"/>
      <c r="AF13" s="111" t="str">
        <f>U21</f>
        <v>ADRIAN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1-2-9 || 2-5-9
3. 5-6-8 || 4-7-6</v>
      </c>
      <c r="C14" s="136">
        <f>SUM(Z7,Z16,Z25,Z34)</f>
        <v>0</v>
      </c>
      <c r="D14" s="137"/>
      <c r="E14" s="137"/>
      <c r="F14" s="137"/>
      <c r="G14" s="80">
        <f>SUM(AA7,AA16,AA25,AA34)</f>
        <v>0</v>
      </c>
      <c r="H14" s="66"/>
      <c r="I14" s="55"/>
      <c r="J14" s="55"/>
      <c r="K14" s="55"/>
      <c r="L14" s="49"/>
      <c r="M14" s="152"/>
      <c r="N14" s="7">
        <v>2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4</v>
      </c>
      <c r="W14" s="8">
        <v>8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SkVaL</v>
      </c>
      <c r="AD14" s="105">
        <v>1</v>
      </c>
      <c r="AE14" s="103"/>
      <c r="AF14" s="108" t="str">
        <f>U30</f>
        <v>lfcrulezz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3-4-7 || 2-5-7
5. 5-6-8 || 9-6-3</v>
      </c>
      <c r="C15" s="169" t="s">
        <v>13</v>
      </c>
      <c r="D15" s="170"/>
      <c r="E15" s="170"/>
      <c r="F15" s="170"/>
      <c r="G15" s="171"/>
      <c r="H15" s="67"/>
      <c r="I15" s="65"/>
      <c r="J15" s="65"/>
      <c r="K15" s="65"/>
      <c r="L15" s="68"/>
      <c r="M15" s="152"/>
      <c r="N15" s="7">
        <v>5</v>
      </c>
      <c r="O15" s="7">
        <v>6</v>
      </c>
      <c r="P15" s="8">
        <v>7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5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7" t="s">
        <v>4</v>
      </c>
      <c r="AA15" s="148"/>
      <c r="AC15" s="108" t="str">
        <f>N30</f>
        <v>SkVaL</v>
      </c>
      <c r="AD15" s="105">
        <f>Z36</f>
        <v>0</v>
      </c>
      <c r="AE15" s="103"/>
      <c r="AF15" s="111" t="str">
        <f>U30</f>
        <v>lfcrulezz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1-2-9 || 1-4-8</v>
      </c>
      <c r="C16" s="136">
        <f>SUM(Z9,Z18,Z27,Z36)</f>
        <v>0</v>
      </c>
      <c r="D16" s="137"/>
      <c r="E16" s="137"/>
      <c r="F16" s="137"/>
      <c r="G16" s="80">
        <f>SUM(AA9,AA18,AA27,AA36)</f>
        <v>0</v>
      </c>
      <c r="H16" s="70"/>
      <c r="I16" s="69"/>
      <c r="J16" s="69"/>
      <c r="K16" s="69"/>
      <c r="L16" s="69"/>
      <c r="M16" s="152"/>
      <c r="N16" s="7">
        <v>1</v>
      </c>
      <c r="O16" s="7">
        <v>3</v>
      </c>
      <c r="P16" s="8">
        <v>9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SkVaL</v>
      </c>
      <c r="AD16" s="105">
        <f>Z34</f>
        <v>0</v>
      </c>
      <c r="AE16" s="103"/>
      <c r="AF16" s="111" t="str">
        <f>U30</f>
        <v>lfcrulezz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[color=#FF0000][u]saleh – Lord_Fenix[/u]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52"/>
      <c r="N17" s="159" t="s">
        <v>1</v>
      </c>
      <c r="O17" s="159"/>
      <c r="P17" s="160"/>
      <c r="Q17" s="20"/>
      <c r="R17" s="97"/>
      <c r="S17" s="90"/>
      <c r="T17" s="20"/>
      <c r="U17" s="159" t="s">
        <v>1</v>
      </c>
      <c r="V17" s="159"/>
      <c r="W17" s="160"/>
      <c r="X17" s="31"/>
      <c r="Y17" s="16"/>
      <c r="Z17" s="142" t="s">
        <v>13</v>
      </c>
      <c r="AA17" s="143"/>
      <c r="AC17" s="108" t="str">
        <f>N30</f>
        <v>SkVaL</v>
      </c>
      <c r="AD17" s="105">
        <f>COUNTIF(Q32:Q38,9)</f>
        <v>0</v>
      </c>
      <c r="AE17" s="103"/>
      <c r="AF17" s="111" t="str">
        <f>U30</f>
        <v>lfcrulezz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2-4-8 || 3-4-8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52"/>
      <c r="N18" s="7">
        <v>8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2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amelin</v>
      </c>
      <c r="AD18" s="105">
        <v>0</v>
      </c>
      <c r="AE18" s="103"/>
      <c r="AF18" s="108" t="str">
        <f>U39</f>
        <v>Diyar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5-6-7 || 2-5-9
3. 1-3-9 || 1-6-7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52"/>
      <c r="N19" s="7">
        <v>9</v>
      </c>
      <c r="O19" s="7">
        <v>3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amelin</v>
      </c>
      <c r="AD19" s="105">
        <f>Z41</f>
        <v>0</v>
      </c>
      <c r="AE19" s="103"/>
      <c r="AF19" s="111" t="str">
        <f>U39</f>
        <v>Diyar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8-4-2 || 3-2-7
5. 9-3-1 || 9-4-6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52"/>
      <c r="N20" s="133">
        <v>7</v>
      </c>
      <c r="O20" s="7">
        <v>6</v>
      </c>
      <c r="P20" s="8">
        <v>5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3">
        <v>1</v>
      </c>
      <c r="V20" s="7">
        <v>5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amelin</v>
      </c>
      <c r="AD20" s="105">
        <v>0</v>
      </c>
      <c r="AE20" s="103"/>
      <c r="AF20" s="111" t="str">
        <f>U39</f>
        <v>Diyar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7-6-5 || 1-5-8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52"/>
      <c r="N21" s="144" t="s">
        <v>41</v>
      </c>
      <c r="O21" s="145"/>
      <c r="P21" s="146"/>
      <c r="Q21" s="36"/>
      <c r="R21" s="36"/>
      <c r="S21" s="36"/>
      <c r="T21" s="36"/>
      <c r="U21" s="144" t="s">
        <v>67</v>
      </c>
      <c r="V21" s="145"/>
      <c r="W21" s="146"/>
      <c r="X21" s="55"/>
      <c r="Y21" s="55"/>
      <c r="Z21" s="116" t="str">
        <f>IF(LEN(N21)=0," ",N21)</f>
        <v>Горюнович</v>
      </c>
      <c r="AA21" s="117" t="str">
        <f>IF(LEN(U21)=0," ",U21)</f>
        <v>ADRIAN</v>
      </c>
      <c r="AC21" s="108" t="str">
        <f>N39</f>
        <v>amelin</v>
      </c>
      <c r="AD21" s="105">
        <f>COUNTIF(Q41:Q47,9)</f>
        <v>0</v>
      </c>
      <c r="AE21" s="103"/>
      <c r="AF21" s="111" t="str">
        <f>U39</f>
        <v>Diyar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[color=#FF0000][u]Горюнович – ADRIAN[/u]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52"/>
      <c r="N22" s="157" t="s">
        <v>0</v>
      </c>
      <c r="O22" s="157"/>
      <c r="P22" s="158"/>
      <c r="Q22" s="98" t="s">
        <v>12</v>
      </c>
      <c r="R22" s="164" t="s">
        <v>8</v>
      </c>
      <c r="S22" s="165"/>
      <c r="T22" s="98" t="s">
        <v>12</v>
      </c>
      <c r="U22" s="157" t="s">
        <v>0</v>
      </c>
      <c r="V22" s="157"/>
      <c r="W22" s="158"/>
      <c r="X22" s="55"/>
      <c r="Y22" s="55"/>
      <c r="Z22" s="147" t="s">
        <v>3</v>
      </c>
      <c r="AA22" s="148"/>
      <c r="AC22" s="108" t="str">
        <f>N48</f>
        <v>ehduard-shevcov</v>
      </c>
      <c r="AD22" s="105">
        <v>0</v>
      </c>
      <c r="AE22" s="103"/>
      <c r="AF22" s="108">
        <f>U48</f>
        <v>0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6-7-4 || 6-5-3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52"/>
      <c r="N23" s="7">
        <v>6</v>
      </c>
      <c r="O23" s="7">
        <v>7</v>
      </c>
      <c r="P23" s="8">
        <v>4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6</v>
      </c>
      <c r="V23" s="7">
        <v>5</v>
      </c>
      <c r="W23" s="8">
        <v>3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 t="str">
        <f>N48</f>
        <v>ehduard-shevcov</v>
      </c>
      <c r="AD23" s="105">
        <f>Z50</f>
        <v>0</v>
      </c>
      <c r="AE23" s="103"/>
      <c r="AF23" s="111">
        <f>U48</f>
        <v>0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2-5-8 || 1-2-9
3. 1-3-9 || 4-8-7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52"/>
      <c r="N24" s="7">
        <v>2</v>
      </c>
      <c r="O24" s="7">
        <v>5</v>
      </c>
      <c r="P24" s="8">
        <v>8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2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7" t="s">
        <v>4</v>
      </c>
      <c r="AA24" s="148"/>
      <c r="AC24" s="108" t="str">
        <f>N48</f>
        <v>ehduard-shevcov</v>
      </c>
      <c r="AD24" s="105">
        <v>0</v>
      </c>
      <c r="AE24" s="103"/>
      <c r="AF24" s="111">
        <f>U48</f>
        <v>0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4-7-3 || 1-3-9
5. 2-5-9 || 5-8-6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52"/>
      <c r="N25" s="7">
        <v>1</v>
      </c>
      <c r="O25" s="7">
        <v>3</v>
      </c>
      <c r="P25" s="8">
        <v>9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8</v>
      </c>
      <c r="W25" s="8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 t="str">
        <f>N48</f>
        <v>ehduard-shevcov</v>
      </c>
      <c r="AD25" s="106">
        <f>COUNTIF(Q50:Q56,9)</f>
        <v>0</v>
      </c>
      <c r="AE25" s="103"/>
      <c r="AF25" s="112">
        <f>U48</f>
        <v>0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1-6-8 || 2-4-7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52"/>
      <c r="N26" s="159" t="s">
        <v>1</v>
      </c>
      <c r="O26" s="159"/>
      <c r="P26" s="160"/>
      <c r="Q26" s="20"/>
      <c r="R26" s="97"/>
      <c r="S26" s="90"/>
      <c r="T26" s="20"/>
      <c r="U26" s="159" t="s">
        <v>1</v>
      </c>
      <c r="V26" s="159"/>
      <c r="W26" s="160"/>
      <c r="X26" s="41"/>
      <c r="Y26" s="42"/>
      <c r="Z26" s="142" t="s">
        <v>13</v>
      </c>
      <c r="AA26" s="143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[color=#FF0000][u]SkVaL – lfcrulezz[/u]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52"/>
      <c r="N27" s="7">
        <v>4</v>
      </c>
      <c r="O27" s="7">
        <v>7</v>
      </c>
      <c r="P27" s="8">
        <v>3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3</v>
      </c>
      <c r="W27" s="8">
        <v>9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2-5-8 || 4-5-7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52"/>
      <c r="N28" s="7">
        <v>2</v>
      </c>
      <c r="O28" s="7">
        <v>5</v>
      </c>
      <c r="P28" s="8">
        <v>9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8</v>
      </c>
      <c r="W28" s="8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1-3-9 || 1-3-9
3. 6-4-7 || 8-6-2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52"/>
      <c r="N29" s="7">
        <v>1</v>
      </c>
      <c r="O29" s="7">
        <v>6</v>
      </c>
      <c r="P29" s="8">
        <v>8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4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2-9-4 || 3-7-8
5. 3-7-6 || 9-5-2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52"/>
      <c r="N30" s="144" t="s">
        <v>42</v>
      </c>
      <c r="O30" s="145"/>
      <c r="P30" s="146"/>
      <c r="Q30" s="36"/>
      <c r="R30" s="36"/>
      <c r="S30" s="36"/>
      <c r="T30" s="36"/>
      <c r="U30" s="144" t="s">
        <v>68</v>
      </c>
      <c r="V30" s="145"/>
      <c r="W30" s="146"/>
      <c r="X30" s="55"/>
      <c r="Y30" s="55"/>
      <c r="Z30" s="116" t="str">
        <f>IF(LEN(N30)=0," ",N30)</f>
        <v>SkVaL</v>
      </c>
      <c r="AA30" s="117" t="str">
        <f>IF(LEN(U30)=0," ",U30)</f>
        <v>lfcrulezz</v>
      </c>
    </row>
    <row r="31" spans="1:27" ht="13.5" customHeight="1" thickBot="1">
      <c r="A31" s="14"/>
      <c r="B31" s="113" t="str">
        <f>CONCATENATE("6. ",N38,"-",O38,"-",P38," || ",U38,"-",V38,"-",W38)</f>
        <v>6. 1-5-8 || 1-4-6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52"/>
      <c r="N31" s="157" t="s">
        <v>0</v>
      </c>
      <c r="O31" s="157"/>
      <c r="P31" s="158"/>
      <c r="Q31" s="98" t="s">
        <v>12</v>
      </c>
      <c r="R31" s="164" t="s">
        <v>8</v>
      </c>
      <c r="S31" s="165"/>
      <c r="T31" s="98" t="s">
        <v>12</v>
      </c>
      <c r="U31" s="157" t="s">
        <v>0</v>
      </c>
      <c r="V31" s="157"/>
      <c r="W31" s="158"/>
      <c r="X31" s="55"/>
      <c r="Y31" s="55"/>
      <c r="Z31" s="147" t="s">
        <v>3</v>
      </c>
      <c r="AA31" s="148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52"/>
      <c r="N32" s="7">
        <v>2</v>
      </c>
      <c r="O32" s="7">
        <v>5</v>
      </c>
      <c r="P32" s="8">
        <v>8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5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amelin (0) || ehduard-shevcov (0)
1 тайм:[/b]
1. 3-7-5 || 6-8-5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52"/>
      <c r="N33" s="7">
        <v>1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1</v>
      </c>
      <c r="V33" s="7">
        <v>3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7" t="s">
        <v>4</v>
      </c>
      <c r="AA33" s="148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1-2-9 || 9-2-1
3. 4-8-6 || 3-4-7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52"/>
      <c r="N34" s="7">
        <v>6</v>
      </c>
      <c r="O34" s="7">
        <v>4</v>
      </c>
      <c r="P34" s="8">
        <v>7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6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3-7-4 || 6-5-8
5. 2-9-6 || 7-3-4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52"/>
      <c r="N35" s="159" t="s">
        <v>1</v>
      </c>
      <c r="O35" s="159"/>
      <c r="P35" s="160"/>
      <c r="Q35" s="20"/>
      <c r="R35" s="97"/>
      <c r="S35" s="90"/>
      <c r="T35" s="20"/>
      <c r="U35" s="159" t="s">
        <v>1</v>
      </c>
      <c r="V35" s="159"/>
      <c r="W35" s="160"/>
      <c r="X35" s="41"/>
      <c r="Y35" s="42"/>
      <c r="Z35" s="142" t="s">
        <v>13</v>
      </c>
      <c r="AA35" s="143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1-8-5 || 9-2-1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52"/>
      <c r="N36" s="7">
        <v>2</v>
      </c>
      <c r="O36" s="7">
        <v>9</v>
      </c>
      <c r="P36" s="8">
        <v>4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7</v>
      </c>
      <c r="W36" s="8">
        <v>8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Diyar (0)
1 тайм:[/b]
1. 4-1-7
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52"/>
      <c r="N37" s="7">
        <v>3</v>
      </c>
      <c r="O37" s="7">
        <v>7</v>
      </c>
      <c r="P37" s="8">
        <v>6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5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3-5-6
3. 8-2-9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53"/>
      <c r="N38" s="7">
        <v>1</v>
      </c>
      <c r="O38" s="7">
        <v>5</v>
      </c>
      <c r="P38" s="8">
        <v>8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4</v>
      </c>
      <c r="W38" s="8">
        <v>6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3-1-8
5. 6-4-7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54" t="s">
        <v>10</v>
      </c>
      <c r="N39" s="144" t="s">
        <v>43</v>
      </c>
      <c r="O39" s="145"/>
      <c r="P39" s="146"/>
      <c r="Q39" s="36"/>
      <c r="R39" s="36"/>
      <c r="S39" s="36"/>
      <c r="T39" s="36"/>
      <c r="U39" s="144" t="s">
        <v>69</v>
      </c>
      <c r="V39" s="145"/>
      <c r="W39" s="146"/>
      <c r="X39" s="55"/>
      <c r="Y39" s="55"/>
      <c r="Z39" s="116" t="str">
        <f>IF(OR(LEN(N39)=0,N39="Игрок 5")," ",N39)</f>
        <v>amelin</v>
      </c>
      <c r="AA39" s="117" t="str">
        <f>IF(OR(LEN(U39)=0,U39="Игрок 5")," ",U39)</f>
        <v>Diyar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2-5-9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55"/>
      <c r="N40" s="157" t="s">
        <v>0</v>
      </c>
      <c r="O40" s="157"/>
      <c r="P40" s="158"/>
      <c r="Q40" s="98" t="s">
        <v>12</v>
      </c>
      <c r="R40" s="73" t="s">
        <v>6</v>
      </c>
      <c r="S40" s="74"/>
      <c r="T40" s="98" t="s">
        <v>12</v>
      </c>
      <c r="U40" s="157" t="s">
        <v>0</v>
      </c>
      <c r="V40" s="157"/>
      <c r="W40" s="158"/>
      <c r="X40" s="59"/>
      <c r="Y40" s="55"/>
      <c r="Z40" s="142" t="s">
        <v>13</v>
      </c>
      <c r="AA40" s="143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55"/>
      <c r="N41" s="7">
        <v>3</v>
      </c>
      <c r="O41" s="7">
        <v>7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4</v>
      </c>
      <c r="V41" s="7">
        <v>1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5"/>
      <c r="N42" s="7">
        <v>1</v>
      </c>
      <c r="O42" s="7">
        <v>2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3</v>
      </c>
      <c r="V42" s="7">
        <v>5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55"/>
      <c r="N43" s="7">
        <v>4</v>
      </c>
      <c r="O43" s="7">
        <v>8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2</v>
      </c>
      <c r="W43" s="8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55"/>
      <c r="N44" s="159" t="s">
        <v>1</v>
      </c>
      <c r="O44" s="159"/>
      <c r="P44" s="160"/>
      <c r="Q44" s="20"/>
      <c r="R44" s="77"/>
      <c r="S44" s="115"/>
      <c r="T44" s="20"/>
      <c r="U44" s="159" t="s">
        <v>1</v>
      </c>
      <c r="V44" s="159"/>
      <c r="W44" s="160"/>
      <c r="X44" s="41"/>
      <c r="Y44" s="42"/>
      <c r="Z44" s="149"/>
      <c r="AA44" s="150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55"/>
      <c r="N45" s="7">
        <v>3</v>
      </c>
      <c r="O45" s="7">
        <v>7</v>
      </c>
      <c r="P45" s="8">
        <v>4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3</v>
      </c>
      <c r="V45" s="7">
        <v>1</v>
      </c>
      <c r="W45" s="8">
        <v>8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55"/>
      <c r="N46" s="7">
        <v>2</v>
      </c>
      <c r="O46" s="7">
        <v>9</v>
      </c>
      <c r="P46" s="8">
        <v>6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4</v>
      </c>
      <c r="W46" s="8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55"/>
      <c r="N47" s="15">
        <v>1</v>
      </c>
      <c r="O47" s="12">
        <v>8</v>
      </c>
      <c r="P47" s="13">
        <v>5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2</v>
      </c>
      <c r="V47" s="12">
        <v>5</v>
      </c>
      <c r="W47" s="13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55"/>
      <c r="N48" s="161" t="s">
        <v>44</v>
      </c>
      <c r="O48" s="162"/>
      <c r="P48" s="163"/>
      <c r="Q48" s="36"/>
      <c r="R48" s="36"/>
      <c r="S48" s="36"/>
      <c r="T48" s="90"/>
      <c r="U48" s="144"/>
      <c r="V48" s="145"/>
      <c r="W48" s="146"/>
      <c r="X48" s="55"/>
      <c r="Y48" s="55"/>
      <c r="Z48" s="116" t="str">
        <f>IF(OR(LEN(N48)=0,N48="Игрок 6")," ",N48)</f>
        <v>ehduard-shevcov</v>
      </c>
      <c r="AA48" s="117" t="str">
        <f>IF(OR(LEN(U48)=0,U48="Игрок 6")," ",U48)</f>
        <v> 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55"/>
      <c r="N49" s="157" t="s">
        <v>0</v>
      </c>
      <c r="O49" s="157"/>
      <c r="P49" s="158"/>
      <c r="Q49" s="98" t="s">
        <v>12</v>
      </c>
      <c r="R49" s="73" t="s">
        <v>6</v>
      </c>
      <c r="S49" s="74"/>
      <c r="T49" s="98" t="s">
        <v>12</v>
      </c>
      <c r="U49" s="175" t="s">
        <v>0</v>
      </c>
      <c r="V49" s="157"/>
      <c r="W49" s="158"/>
      <c r="X49" s="55"/>
      <c r="Y49" s="55"/>
      <c r="Z49" s="142" t="s">
        <v>13</v>
      </c>
      <c r="AA49" s="143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55"/>
      <c r="N50" s="7">
        <v>6</v>
      </c>
      <c r="O50" s="7">
        <v>8</v>
      </c>
      <c r="P50" s="8">
        <v>5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/>
      <c r="V50" s="7"/>
      <c r="W50" s="8"/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55"/>
      <c r="N51" s="7">
        <v>9</v>
      </c>
      <c r="O51" s="7">
        <v>2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55"/>
      <c r="N52" s="7">
        <v>3</v>
      </c>
      <c r="O52" s="7">
        <v>4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55"/>
      <c r="N53" s="159" t="s">
        <v>1</v>
      </c>
      <c r="O53" s="159"/>
      <c r="P53" s="160"/>
      <c r="Q53" s="20"/>
      <c r="R53" s="77"/>
      <c r="S53" s="115"/>
      <c r="T53" s="20"/>
      <c r="U53" s="174" t="s">
        <v>1</v>
      </c>
      <c r="V53" s="159"/>
      <c r="W53" s="160"/>
      <c r="X53" s="41"/>
      <c r="Y53" s="42"/>
      <c r="Z53" s="149"/>
      <c r="AA53" s="150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55"/>
      <c r="N54" s="7">
        <v>6</v>
      </c>
      <c r="O54" s="7">
        <v>5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55"/>
      <c r="N55" s="7">
        <v>7</v>
      </c>
      <c r="O55" s="7">
        <v>3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56"/>
      <c r="N56" s="12">
        <v>9</v>
      </c>
      <c r="O56" s="12">
        <v>2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/>
      <c r="V56" s="12"/>
      <c r="W56" s="13"/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U4:W4"/>
    <mergeCell ref="Z4:AA4"/>
    <mergeCell ref="Z6:AA6"/>
    <mergeCell ref="N8:P8"/>
    <mergeCell ref="U8:W8"/>
    <mergeCell ref="Z8:AA8"/>
    <mergeCell ref="C12:F12"/>
    <mergeCell ref="N12:P12"/>
    <mergeCell ref="U12:W12"/>
    <mergeCell ref="C13:G13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</mergeCells>
  <dataValidations count="1">
    <dataValidation type="list" allowBlank="1" showInputMessage="1" sqref="N48:P48 N3:P3 N12:P12 N21:P21 N30:P30 N39:P39 U3:W3 U12:W12 U21:W21 U30:W30 U39:W39">
      <formula1>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Александр</cp:lastModifiedBy>
  <cp:lastPrinted>2009-07-25T09:34:47Z</cp:lastPrinted>
  <dcterms:created xsi:type="dcterms:W3CDTF">2006-06-03T07:50:48Z</dcterms:created>
  <dcterms:modified xsi:type="dcterms:W3CDTF">2013-04-26T19:15:35Z</dcterms:modified>
  <cp:category/>
  <cp:version/>
  <cp:contentType/>
  <cp:contentStatus/>
</cp:coreProperties>
</file>