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Состав" sheetId="1" r:id="rId1"/>
    <sheet name="Мониторинг" sheetId="2" r:id="rId2"/>
    <sheet name="Прогноз" sheetId="3" r:id="rId3"/>
  </sheets>
  <definedNames/>
  <calcPr fullCalcOnLoad="1"/>
</workbook>
</file>

<file path=xl/sharedStrings.xml><?xml version="1.0" encoding="utf-8"?>
<sst xmlns="http://schemas.openxmlformats.org/spreadsheetml/2006/main" count="116" uniqueCount="116">
  <si>
    <t>Основа</t>
  </si>
  <si>
    <t>Запас</t>
  </si>
  <si>
    <t>Счета в одну линию без пробелов (20 цифр)</t>
  </si>
  <si>
    <t>КФК "ТОТО на ПЕСКАХ"</t>
  </si>
  <si>
    <t>ЛФЛА</t>
  </si>
  <si>
    <t>Сборная Мегаспорта</t>
  </si>
  <si>
    <t>Команда:</t>
  </si>
  <si>
    <t>п1</t>
  </si>
  <si>
    <t>п2</t>
  </si>
  <si>
    <t>х</t>
  </si>
  <si>
    <t>Zauberer</t>
  </si>
  <si>
    <t>Бегемот</t>
  </si>
  <si>
    <t>AJ</t>
  </si>
  <si>
    <t>Андрей Ас</t>
  </si>
  <si>
    <t>ФЕМИДА-XXI</t>
  </si>
  <si>
    <t>L&amp;M</t>
  </si>
  <si>
    <t>Север</t>
  </si>
  <si>
    <t>king</t>
  </si>
  <si>
    <t>VictorM</t>
  </si>
  <si>
    <t>ARtCHER</t>
  </si>
  <si>
    <t>lunis 1</t>
  </si>
  <si>
    <t>СНАЙПЕР</t>
  </si>
  <si>
    <t>freedom</t>
  </si>
  <si>
    <t>ТНА</t>
  </si>
  <si>
    <t>Menshevick</t>
  </si>
  <si>
    <t>B3cK</t>
  </si>
  <si>
    <t>Furmanchuk</t>
  </si>
  <si>
    <t>BROKER</t>
  </si>
  <si>
    <t>Magistr</t>
  </si>
  <si>
    <t>Депутат</t>
  </si>
  <si>
    <t>jelistoy</t>
  </si>
  <si>
    <t>ORSS</t>
  </si>
  <si>
    <t>Hohol82</t>
  </si>
  <si>
    <t>anis</t>
  </si>
  <si>
    <t>ua-football</t>
  </si>
  <si>
    <t>[FYA]Alex</t>
  </si>
  <si>
    <t>Ronaldinho</t>
  </si>
  <si>
    <t>Meniv</t>
  </si>
  <si>
    <t>ded</t>
  </si>
  <si>
    <t>Eropka-Z</t>
  </si>
  <si>
    <t>Nirvana</t>
  </si>
  <si>
    <t>ДИНАМО</t>
  </si>
  <si>
    <t>SHAKHTAR</t>
  </si>
  <si>
    <t>Alan Shearer</t>
  </si>
  <si>
    <t>DJ_Fairy</t>
  </si>
  <si>
    <t>el Futbolisto</t>
  </si>
  <si>
    <t>Fenix</t>
  </si>
  <si>
    <t>Roma</t>
  </si>
  <si>
    <t>taran</t>
  </si>
  <si>
    <t>Гудкэт</t>
  </si>
  <si>
    <t>Тимур</t>
  </si>
  <si>
    <t>leshav</t>
  </si>
  <si>
    <t>saleh</t>
  </si>
  <si>
    <t>Veteran</t>
  </si>
  <si>
    <t>Арктика</t>
  </si>
  <si>
    <t>AlekseyShalaev</t>
  </si>
  <si>
    <t>SkVaL</t>
  </si>
  <si>
    <t>Реклин</t>
  </si>
  <si>
    <t>amelin</t>
  </si>
  <si>
    <t>SERG</t>
  </si>
  <si>
    <t>aks</t>
  </si>
  <si>
    <t>Колыма</t>
  </si>
  <si>
    <t>igorocker</t>
  </si>
  <si>
    <t>alexivan</t>
  </si>
  <si>
    <t>Rapid</t>
  </si>
  <si>
    <t>Saj</t>
  </si>
  <si>
    <t>Frooom</t>
  </si>
  <si>
    <t>nick127</t>
  </si>
  <si>
    <t>Vovan the best</t>
  </si>
  <si>
    <t>Vasilko</t>
  </si>
  <si>
    <t>Andriyko</t>
  </si>
  <si>
    <t>Partizan</t>
  </si>
  <si>
    <t>Mazahaka</t>
  </si>
  <si>
    <t>Nikulin</t>
  </si>
  <si>
    <t>K_O_B_E</t>
  </si>
  <si>
    <t>SamBeer</t>
  </si>
  <si>
    <t>terzia</t>
  </si>
  <si>
    <t>Chaiko</t>
  </si>
  <si>
    <t>Hryv</t>
  </si>
  <si>
    <t>SL1M</t>
  </si>
  <si>
    <t>angel527</t>
  </si>
  <si>
    <t>Gotwald</t>
  </si>
  <si>
    <t>vadik1986</t>
  </si>
  <si>
    <t>азарт</t>
  </si>
  <si>
    <t>zarathustra</t>
  </si>
  <si>
    <t>BIZON</t>
  </si>
  <si>
    <t>Эко</t>
  </si>
  <si>
    <t>Жулик</t>
  </si>
  <si>
    <t>phenyx</t>
  </si>
  <si>
    <t>Oksi_f</t>
  </si>
  <si>
    <t>Eveli</t>
  </si>
  <si>
    <t>@NELLY@</t>
  </si>
  <si>
    <t>Baffy</t>
  </si>
  <si>
    <t>Ливерпулец</t>
  </si>
  <si>
    <t>сухОФрукт</t>
  </si>
  <si>
    <t>bigfox</t>
  </si>
  <si>
    <t>chon</t>
  </si>
  <si>
    <t>Accrington</t>
  </si>
  <si>
    <t>Strannik</t>
  </si>
  <si>
    <t>kibic</t>
  </si>
  <si>
    <t>karasik</t>
  </si>
  <si>
    <t>CФП CHILE PEPPERS</t>
  </si>
  <si>
    <t>АСП Погоня</t>
  </si>
  <si>
    <t>ССП Профессионалы прогноза</t>
  </si>
  <si>
    <t>Best Fooball &amp; Partizans</t>
  </si>
  <si>
    <t>Абiбокi (Football.By)</t>
  </si>
  <si>
    <t>1.ЧГ Хоффенхайм-Вольфсбург</t>
  </si>
  <si>
    <t>2.ЧГ Кельн-Шальке</t>
  </si>
  <si>
    <t>3.ЧГ Фрайбург-Байер</t>
  </si>
  <si>
    <t>4.ЧГ Боруссия Д -Айнтрахт</t>
  </si>
  <si>
    <t>5.ЧА Блекберн -МЮ</t>
  </si>
  <si>
    <t>6.ЧА Блекпул - Болтон</t>
  </si>
  <si>
    <t>7.ЧИТ Бари -Лечче</t>
  </si>
  <si>
    <t>8.ЧИТ Чезена -Брешия</t>
  </si>
  <si>
    <t>9.ЧИС Сарагоса - Эспаньол</t>
  </si>
  <si>
    <t>10.ЧИС Хетафе - Осасуна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</si>
</sst>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ashed"/>
      <top style="double"/>
      <bottom style="dashed"/>
    </border>
    <border>
      <left style="double"/>
      <right style="dashed"/>
      <top style="dashed"/>
      <bottom style="dashed"/>
    </border>
    <border>
      <left style="double"/>
      <right style="dashed"/>
      <top style="dashed"/>
      <bottom style="double"/>
    </border>
    <border>
      <left style="dashed"/>
      <right style="double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ouble"/>
    </border>
    <border>
      <left style="dashed"/>
      <right style="dashed"/>
      <top style="dashed"/>
      <bottom style="double"/>
    </border>
    <border>
      <left style="double"/>
      <right style="dashed"/>
      <top>
        <color indexed="63"/>
      </top>
      <bottom style="dashed"/>
    </border>
    <border>
      <left style="dashed"/>
      <right style="double"/>
      <top>
        <color indexed="63"/>
      </top>
      <bottom style="dashed"/>
    </border>
    <border>
      <left style="double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 style="double"/>
      <right style="dashDot"/>
      <top style="double"/>
      <bottom style="dashDot"/>
    </border>
    <border>
      <left style="dashDot"/>
      <right style="dashDot"/>
      <top style="double"/>
      <bottom style="dashDot"/>
    </border>
    <border>
      <left style="dashDot"/>
      <right style="double"/>
      <top style="double"/>
      <bottom style="dashDot"/>
    </border>
    <border>
      <left style="double"/>
      <right style="dashDot"/>
      <top style="dashDot"/>
      <bottom style="dashDot"/>
    </border>
    <border>
      <left style="dashDot"/>
      <right style="dashDot"/>
      <top style="dashDot"/>
      <bottom style="dashDot"/>
    </border>
    <border>
      <left style="dashDot"/>
      <right style="double"/>
      <top style="dashDot"/>
      <bottom style="dashDot"/>
    </border>
    <border>
      <left style="double"/>
      <right style="dashDot"/>
      <top style="dashDot"/>
      <bottom style="double"/>
    </border>
    <border>
      <left style="dashDot"/>
      <right style="dashDot"/>
      <top style="dashDot"/>
      <bottom style="double"/>
    </border>
    <border>
      <left style="dashDot"/>
      <right style="double"/>
      <top style="dashDot"/>
      <bottom style="double"/>
    </border>
    <border>
      <left style="double"/>
      <right style="dashDot"/>
      <top style="double"/>
      <bottom style="double"/>
    </border>
    <border>
      <left style="dashDot"/>
      <right style="dashDot"/>
      <top style="double"/>
      <bottom style="double"/>
    </border>
    <border>
      <left style="dashDot"/>
      <right style="double"/>
      <top style="double"/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 style="dashed"/>
      <right>
        <color indexed="63"/>
      </right>
      <top style="dashed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0" fontId="12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4" fillId="21" borderId="9" applyNumberFormat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24" borderId="0" xfId="0" applyFill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18" fillId="24" borderId="0" xfId="0" applyFont="1" applyFill="1" applyAlignment="1" applyProtection="1">
      <alignment vertical="center"/>
      <protection hidden="1"/>
    </xf>
    <xf numFmtId="0" fontId="12" fillId="24" borderId="0" xfId="0" applyFont="1" applyFill="1" applyAlignment="1" applyProtection="1">
      <alignment horizontal="center"/>
      <protection hidden="1"/>
    </xf>
    <xf numFmtId="0" fontId="0" fillId="24" borderId="10" xfId="0" applyFill="1" applyBorder="1" applyAlignment="1" applyProtection="1">
      <alignment horizontal="center" vertical="center"/>
      <protection hidden="1"/>
    </xf>
    <xf numFmtId="0" fontId="0" fillId="24" borderId="13" xfId="0" applyFill="1" applyBorder="1" applyAlignment="1" applyProtection="1">
      <alignment horizontal="center" vertical="center"/>
      <protection hidden="1"/>
    </xf>
    <xf numFmtId="0" fontId="0" fillId="24" borderId="14" xfId="0" applyFill="1" applyBorder="1" applyAlignment="1" applyProtection="1">
      <alignment horizontal="center" vertical="center"/>
      <protection hidden="1"/>
    </xf>
    <xf numFmtId="0" fontId="0" fillId="24" borderId="11" xfId="0" applyFill="1" applyBorder="1" applyAlignment="1" applyProtection="1">
      <alignment horizontal="center" vertical="center"/>
      <protection hidden="1"/>
    </xf>
    <xf numFmtId="0" fontId="0" fillId="24" borderId="15" xfId="0" applyFill="1" applyBorder="1" applyAlignment="1" applyProtection="1">
      <alignment horizontal="center" vertical="center"/>
      <protection hidden="1"/>
    </xf>
    <xf numFmtId="0" fontId="0" fillId="24" borderId="16" xfId="0" applyFill="1" applyBorder="1" applyAlignment="1" applyProtection="1">
      <alignment horizontal="center" vertical="center"/>
      <protection hidden="1"/>
    </xf>
    <xf numFmtId="0" fontId="0" fillId="24" borderId="12" xfId="0" applyFill="1" applyBorder="1" applyAlignment="1" applyProtection="1">
      <alignment horizontal="center" vertical="center"/>
      <protection hidden="1"/>
    </xf>
    <xf numFmtId="0" fontId="0" fillId="24" borderId="17" xfId="0" applyFill="1" applyBorder="1" applyAlignment="1" applyProtection="1">
      <alignment horizontal="center" vertical="center"/>
      <protection hidden="1"/>
    </xf>
    <xf numFmtId="0" fontId="0" fillId="24" borderId="18" xfId="0" applyFill="1" applyBorder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/>
      <protection hidden="1"/>
    </xf>
    <xf numFmtId="0" fontId="0" fillId="24" borderId="19" xfId="0" applyFill="1" applyBorder="1" applyAlignment="1" applyProtection="1">
      <alignment horizontal="center" vertical="center"/>
      <protection hidden="1"/>
    </xf>
    <xf numFmtId="0" fontId="0" fillId="24" borderId="20" xfId="0" applyFill="1" applyBorder="1" applyAlignment="1" applyProtection="1">
      <alignment horizontal="center" vertical="center"/>
      <protection hidden="1"/>
    </xf>
    <xf numFmtId="0" fontId="0" fillId="24" borderId="21" xfId="0" applyFill="1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 horizontal="center" vertical="center"/>
      <protection hidden="1"/>
    </xf>
    <xf numFmtId="0" fontId="0" fillId="24" borderId="23" xfId="0" applyFill="1" applyBorder="1" applyAlignment="1" applyProtection="1">
      <alignment horizontal="center" vertical="center"/>
      <protection hidden="1"/>
    </xf>
    <xf numFmtId="0" fontId="0" fillId="24" borderId="24" xfId="0" applyFill="1" applyBorder="1" applyAlignment="1" applyProtection="1">
      <alignment horizontal="center" vertical="center"/>
      <protection hidden="1"/>
    </xf>
    <xf numFmtId="0" fontId="0" fillId="24" borderId="25" xfId="0" applyFill="1" applyBorder="1" applyAlignment="1" applyProtection="1">
      <alignment horizontal="center" vertical="center"/>
      <protection hidden="1"/>
    </xf>
    <xf numFmtId="0" fontId="0" fillId="24" borderId="26" xfId="0" applyFill="1" applyBorder="1" applyAlignment="1" applyProtection="1">
      <alignment horizontal="center" vertical="center"/>
      <protection hidden="1"/>
    </xf>
    <xf numFmtId="0" fontId="0" fillId="24" borderId="27" xfId="0" applyFill="1" applyBorder="1" applyAlignment="1" applyProtection="1">
      <alignment horizontal="center" vertical="center"/>
      <protection hidden="1"/>
    </xf>
    <xf numFmtId="0" fontId="0" fillId="24" borderId="28" xfId="0" applyFill="1" applyBorder="1" applyAlignment="1" applyProtection="1">
      <alignment horizontal="center" vertical="center"/>
      <protection hidden="1"/>
    </xf>
    <xf numFmtId="0" fontId="0" fillId="24" borderId="29" xfId="0" applyFill="1" applyBorder="1" applyAlignment="1" applyProtection="1">
      <alignment horizontal="center" vertical="center"/>
      <protection hidden="1"/>
    </xf>
    <xf numFmtId="0" fontId="0" fillId="24" borderId="30" xfId="0" applyFill="1" applyBorder="1" applyAlignment="1" applyProtection="1">
      <alignment horizontal="center" vertical="center"/>
      <protection hidden="1"/>
    </xf>
    <xf numFmtId="0" fontId="0" fillId="24" borderId="31" xfId="0" applyFill="1" applyBorder="1" applyAlignment="1" applyProtection="1">
      <alignment horizontal="center" vertical="center"/>
      <protection hidden="1"/>
    </xf>
    <xf numFmtId="0" fontId="0" fillId="24" borderId="32" xfId="0" applyFill="1" applyBorder="1" applyAlignment="1" applyProtection="1">
      <alignment horizontal="center" vertical="center"/>
      <protection hidden="1"/>
    </xf>
    <xf numFmtId="0" fontId="0" fillId="24" borderId="33" xfId="0" applyFill="1" applyBorder="1" applyAlignment="1" applyProtection="1">
      <alignment horizontal="center" vertical="center"/>
      <protection hidden="1"/>
    </xf>
    <xf numFmtId="0" fontId="0" fillId="24" borderId="34" xfId="0" applyFill="1" applyBorder="1" applyAlignment="1" applyProtection="1">
      <alignment horizontal="center" vertical="center"/>
      <protection hidden="1"/>
    </xf>
    <xf numFmtId="0" fontId="0" fillId="24" borderId="35" xfId="0" applyFill="1" applyBorder="1" applyAlignment="1" applyProtection="1">
      <alignment horizontal="center" vertical="center"/>
      <protection hidden="1"/>
    </xf>
    <xf numFmtId="0" fontId="0" fillId="24" borderId="36" xfId="0" applyFill="1" applyBorder="1" applyAlignment="1" applyProtection="1">
      <alignment horizontal="center" vertical="center"/>
      <protection hidden="1"/>
    </xf>
    <xf numFmtId="0" fontId="12" fillId="22" borderId="37" xfId="0" applyFont="1" applyFill="1" applyBorder="1" applyAlignment="1" applyProtection="1">
      <alignment horizontal="center" vertical="center"/>
      <protection hidden="1"/>
    </xf>
    <xf numFmtId="0" fontId="12" fillId="22" borderId="38" xfId="0" applyFont="1" applyFill="1" applyBorder="1" applyAlignment="1" applyProtection="1">
      <alignment horizontal="center" vertical="center"/>
      <protection hidden="1"/>
    </xf>
    <xf numFmtId="0" fontId="12" fillId="22" borderId="39" xfId="0" applyFont="1" applyFill="1" applyBorder="1" applyAlignment="1" applyProtection="1">
      <alignment horizontal="center" vertical="center"/>
      <protection hidden="1"/>
    </xf>
    <xf numFmtId="49" fontId="0" fillId="0" borderId="13" xfId="0" applyNumberFormat="1" applyBorder="1" applyAlignment="1" applyProtection="1">
      <alignment horizontal="center" vertical="center"/>
      <protection hidden="1" locked="0"/>
    </xf>
    <xf numFmtId="49" fontId="0" fillId="0" borderId="15" xfId="0" applyNumberFormat="1" applyBorder="1" applyAlignment="1" applyProtection="1">
      <alignment horizontal="center" vertical="center"/>
      <protection hidden="1" locked="0"/>
    </xf>
    <xf numFmtId="49" fontId="0" fillId="0" borderId="17" xfId="0" applyNumberFormat="1" applyBorder="1" applyAlignment="1" applyProtection="1">
      <alignment horizontal="center" vertical="center"/>
      <protection hidden="1" locked="0"/>
    </xf>
    <xf numFmtId="0" fontId="0" fillId="22" borderId="40" xfId="0" applyFill="1" applyBorder="1" applyAlignment="1" applyProtection="1">
      <alignment horizontal="left" vertical="center"/>
      <protection locked="0"/>
    </xf>
    <xf numFmtId="0" fontId="0" fillId="22" borderId="41" xfId="0" applyFill="1" applyBorder="1" applyAlignment="1" applyProtection="1">
      <alignment horizontal="left" vertical="center"/>
      <protection locked="0"/>
    </xf>
    <xf numFmtId="0" fontId="0" fillId="22" borderId="42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0" fillId="0" borderId="14" xfId="0" applyBorder="1" applyAlignment="1" applyProtection="1">
      <alignment horizontal="left" vertical="center"/>
      <protection hidden="1" locked="0"/>
    </xf>
    <xf numFmtId="0" fontId="0" fillId="0" borderId="16" xfId="0" applyBorder="1" applyAlignment="1" applyProtection="1">
      <alignment horizontal="left" vertical="center"/>
      <protection hidden="1" locked="0"/>
    </xf>
    <xf numFmtId="0" fontId="0" fillId="0" borderId="18" xfId="0" applyBorder="1" applyAlignment="1" applyProtection="1">
      <alignment horizontal="left" vertical="center"/>
      <protection hidden="1" locked="0"/>
    </xf>
    <xf numFmtId="0" fontId="16" fillId="0" borderId="0" xfId="0" applyFont="1" applyAlignment="1">
      <alignment/>
    </xf>
    <xf numFmtId="0" fontId="20" fillId="0" borderId="16" xfId="40" applyFont="1" applyBorder="1" applyAlignment="1" applyProtection="1">
      <alignment horizontal="left" vertical="center"/>
      <protection hidden="1" locked="0"/>
    </xf>
    <xf numFmtId="0" fontId="18" fillId="10" borderId="0" xfId="0" applyFont="1" applyFill="1" applyAlignment="1">
      <alignment horizontal="center" vertical="center"/>
    </xf>
    <xf numFmtId="0" fontId="19" fillId="24" borderId="43" xfId="0" applyFont="1" applyFill="1" applyBorder="1" applyAlignment="1" applyProtection="1">
      <alignment horizontal="center" textRotation="90"/>
      <protection hidden="1"/>
    </xf>
    <xf numFmtId="0" fontId="19" fillId="24" borderId="44" xfId="0" applyFont="1" applyFill="1" applyBorder="1" applyAlignment="1" applyProtection="1">
      <alignment horizontal="center" textRotation="90"/>
      <protection hidden="1"/>
    </xf>
    <xf numFmtId="0" fontId="12" fillId="24" borderId="0" xfId="0" applyFont="1" applyFill="1" applyAlignment="1" applyProtection="1">
      <alignment horizontal="center"/>
      <protection hidden="1"/>
    </xf>
    <xf numFmtId="0" fontId="18" fillId="24" borderId="0" xfId="0" applyFont="1" applyFill="1" applyAlignment="1" applyProtection="1">
      <alignment horizontal="center" vertical="center"/>
      <protection hidden="1"/>
    </xf>
    <xf numFmtId="0" fontId="12" fillId="4" borderId="45" xfId="0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hidden="1"/>
    </xf>
    <xf numFmtId="0" fontId="0" fillId="24" borderId="46" xfId="0" applyFill="1" applyBorder="1" applyAlignment="1" applyProtection="1">
      <alignment horizontal="center" vertical="center"/>
      <protection hidden="1"/>
    </xf>
    <xf numFmtId="0" fontId="0" fillId="24" borderId="14" xfId="0" applyFill="1" applyBorder="1" applyAlignment="1" applyProtection="1">
      <alignment horizontal="center" vertical="center"/>
      <protection hidden="1"/>
    </xf>
    <xf numFmtId="0" fontId="0" fillId="24" borderId="47" xfId="0" applyFill="1" applyBorder="1" applyAlignment="1" applyProtection="1">
      <alignment horizontal="center" vertical="center"/>
      <protection hidden="1"/>
    </xf>
    <xf numFmtId="0" fontId="0" fillId="24" borderId="18" xfId="0" applyFill="1" applyBorder="1" applyAlignment="1" applyProtection="1">
      <alignment horizontal="center" vertical="center"/>
      <protection hidden="1"/>
    </xf>
    <xf numFmtId="0" fontId="0" fillId="24" borderId="48" xfId="0" applyFill="1" applyBorder="1" applyAlignment="1" applyProtection="1">
      <alignment horizontal="center" vertical="center"/>
      <protection hidden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  <fill>
        <patternFill>
          <bgColor theme="0"/>
        </patternFill>
      </fill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8"/>
  <sheetViews>
    <sheetView zoomScalePageLayoutView="0" workbookViewId="0" topLeftCell="A92">
      <selection activeCell="D92" sqref="D92:D93"/>
    </sheetView>
  </sheetViews>
  <sheetFormatPr defaultColWidth="9.140625" defaultRowHeight="15"/>
  <cols>
    <col min="1" max="1" width="2.8515625" style="0" customWidth="1"/>
    <col min="2" max="2" width="4.28125" style="1" customWidth="1"/>
    <col min="3" max="3" width="28.57421875" style="48" customWidth="1"/>
    <col min="4" max="4" width="50.7109375" style="0" customWidth="1"/>
    <col min="6" max="8" width="0" style="0" hidden="1" customWidth="1"/>
  </cols>
  <sheetData>
    <row r="1" ht="15" customHeight="1" hidden="1">
      <c r="C1" s="48" t="s">
        <v>10</v>
      </c>
    </row>
    <row r="2" ht="15" customHeight="1" hidden="1">
      <c r="C2" s="48" t="s">
        <v>11</v>
      </c>
    </row>
    <row r="3" ht="15" customHeight="1" hidden="1">
      <c r="C3" s="48" t="s">
        <v>12</v>
      </c>
    </row>
    <row r="4" ht="15" customHeight="1" hidden="1">
      <c r="C4" s="48" t="s">
        <v>13</v>
      </c>
    </row>
    <row r="5" ht="15" customHeight="1" hidden="1">
      <c r="C5" s="48" t="s">
        <v>14</v>
      </c>
    </row>
    <row r="6" ht="15" customHeight="1" hidden="1">
      <c r="C6" s="48" t="s">
        <v>15</v>
      </c>
    </row>
    <row r="7" ht="15" customHeight="1" hidden="1">
      <c r="C7" s="48" t="s">
        <v>16</v>
      </c>
    </row>
    <row r="8" ht="15" customHeight="1" hidden="1">
      <c r="C8" s="48" t="s">
        <v>17</v>
      </c>
    </row>
    <row r="9" ht="15" customHeight="1" hidden="1">
      <c r="C9" s="48" t="s">
        <v>18</v>
      </c>
    </row>
    <row r="10" ht="15" customHeight="1" hidden="1">
      <c r="C10" s="48" t="s">
        <v>19</v>
      </c>
    </row>
    <row r="11" ht="15" customHeight="1" hidden="1">
      <c r="C11" s="48" t="s">
        <v>20</v>
      </c>
    </row>
    <row r="12" ht="15" customHeight="1" hidden="1">
      <c r="C12" s="48" t="s">
        <v>21</v>
      </c>
    </row>
    <row r="13" ht="15" customHeight="1" hidden="1">
      <c r="C13" s="48" t="s">
        <v>22</v>
      </c>
    </row>
    <row r="14" ht="15" customHeight="1" hidden="1">
      <c r="C14" s="48" t="s">
        <v>23</v>
      </c>
    </row>
    <row r="15" ht="15" customHeight="1" hidden="1">
      <c r="C15" s="48" t="s">
        <v>24</v>
      </c>
    </row>
    <row r="16" ht="15" customHeight="1" hidden="1">
      <c r="C16" s="48" t="s">
        <v>25</v>
      </c>
    </row>
    <row r="17" ht="15" customHeight="1" hidden="1">
      <c r="C17" s="48" t="s">
        <v>26</v>
      </c>
    </row>
    <row r="18" ht="15" customHeight="1" hidden="1">
      <c r="C18" s="48" t="s">
        <v>27</v>
      </c>
    </row>
    <row r="19" ht="15" customHeight="1" hidden="1">
      <c r="C19" s="48" t="s">
        <v>28</v>
      </c>
    </row>
    <row r="20" ht="15" customHeight="1" hidden="1">
      <c r="C20" s="48" t="s">
        <v>29</v>
      </c>
    </row>
    <row r="21" ht="15" customHeight="1" hidden="1">
      <c r="C21" s="48" t="s">
        <v>30</v>
      </c>
    </row>
    <row r="22" ht="15" customHeight="1" hidden="1">
      <c r="C22" s="48" t="s">
        <v>31</v>
      </c>
    </row>
    <row r="23" ht="15" customHeight="1" hidden="1">
      <c r="C23" s="48" t="s">
        <v>32</v>
      </c>
    </row>
    <row r="24" ht="15" customHeight="1" hidden="1">
      <c r="C24" s="48" t="s">
        <v>33</v>
      </c>
    </row>
    <row r="25" ht="15" customHeight="1" hidden="1">
      <c r="C25" s="48" t="s">
        <v>34</v>
      </c>
    </row>
    <row r="26" ht="15" customHeight="1" hidden="1">
      <c r="C26" s="48" t="s">
        <v>35</v>
      </c>
    </row>
    <row r="27" ht="15" customHeight="1" hidden="1">
      <c r="C27" s="48" t="s">
        <v>36</v>
      </c>
    </row>
    <row r="28" ht="15" customHeight="1" hidden="1">
      <c r="C28" s="48" t="s">
        <v>37</v>
      </c>
    </row>
    <row r="29" ht="15" customHeight="1" hidden="1">
      <c r="C29" s="48" t="s">
        <v>38</v>
      </c>
    </row>
    <row r="30" ht="15" customHeight="1" hidden="1">
      <c r="C30" s="48" t="s">
        <v>39</v>
      </c>
    </row>
    <row r="31" ht="15" customHeight="1" hidden="1">
      <c r="C31" s="48" t="s">
        <v>40</v>
      </c>
    </row>
    <row r="32" ht="15" customHeight="1" hidden="1">
      <c r="C32" s="48" t="s">
        <v>41</v>
      </c>
    </row>
    <row r="33" ht="15" customHeight="1" hidden="1">
      <c r="C33" s="48" t="s">
        <v>100</v>
      </c>
    </row>
    <row r="34" ht="15" customHeight="1" hidden="1">
      <c r="C34" s="48" t="s">
        <v>42</v>
      </c>
    </row>
    <row r="35" ht="15" customHeight="1" hidden="1">
      <c r="C35" s="48" t="s">
        <v>43</v>
      </c>
    </row>
    <row r="36" ht="15" customHeight="1" hidden="1">
      <c r="C36" s="48" t="s">
        <v>44</v>
      </c>
    </row>
    <row r="37" ht="15" customHeight="1" hidden="1">
      <c r="C37" s="48" t="s">
        <v>45</v>
      </c>
    </row>
    <row r="38" ht="15" customHeight="1" hidden="1">
      <c r="C38" s="48" t="s">
        <v>46</v>
      </c>
    </row>
    <row r="39" ht="15" customHeight="1" hidden="1">
      <c r="C39" s="48" t="s">
        <v>47</v>
      </c>
    </row>
    <row r="40" ht="15" customHeight="1" hidden="1">
      <c r="C40" s="48" t="s">
        <v>48</v>
      </c>
    </row>
    <row r="41" ht="15" customHeight="1" hidden="1">
      <c r="C41" s="48" t="s">
        <v>49</v>
      </c>
    </row>
    <row r="42" ht="15" customHeight="1" hidden="1">
      <c r="C42" s="48" t="s">
        <v>50</v>
      </c>
    </row>
    <row r="43" ht="15" customHeight="1" hidden="1">
      <c r="C43" s="48" t="s">
        <v>51</v>
      </c>
    </row>
    <row r="44" ht="15" customHeight="1" hidden="1">
      <c r="C44" s="48" t="s">
        <v>52</v>
      </c>
    </row>
    <row r="45" ht="15" customHeight="1" hidden="1">
      <c r="C45" s="48" t="s">
        <v>53</v>
      </c>
    </row>
    <row r="46" ht="15" customHeight="1" hidden="1">
      <c r="C46" s="48" t="s">
        <v>54</v>
      </c>
    </row>
    <row r="47" ht="15" customHeight="1" hidden="1">
      <c r="C47" s="48" t="s">
        <v>55</v>
      </c>
    </row>
    <row r="48" ht="15" customHeight="1" hidden="1">
      <c r="C48" s="48" t="s">
        <v>56</v>
      </c>
    </row>
    <row r="49" ht="15" customHeight="1" hidden="1">
      <c r="C49" s="48" t="s">
        <v>57</v>
      </c>
    </row>
    <row r="50" ht="15" customHeight="1" hidden="1">
      <c r="C50" s="48" t="s">
        <v>58</v>
      </c>
    </row>
    <row r="51" ht="15" customHeight="1" hidden="1">
      <c r="C51" s="48" t="s">
        <v>59</v>
      </c>
    </row>
    <row r="52" ht="15" customHeight="1" hidden="1">
      <c r="C52" s="48" t="s">
        <v>60</v>
      </c>
    </row>
    <row r="53" ht="15" customHeight="1" hidden="1">
      <c r="C53" s="48" t="s">
        <v>61</v>
      </c>
    </row>
    <row r="54" ht="15" customHeight="1" hidden="1">
      <c r="C54" s="48" t="s">
        <v>62</v>
      </c>
    </row>
    <row r="55" ht="15" customHeight="1" hidden="1">
      <c r="C55" s="48" t="s">
        <v>63</v>
      </c>
    </row>
    <row r="56" ht="15" customHeight="1" hidden="1">
      <c r="C56" s="48" t="s">
        <v>64</v>
      </c>
    </row>
    <row r="57" ht="15" customHeight="1" hidden="1">
      <c r="C57" s="48" t="s">
        <v>65</v>
      </c>
    </row>
    <row r="58" ht="15" customHeight="1" hidden="1">
      <c r="C58" s="48" t="s">
        <v>66</v>
      </c>
    </row>
    <row r="59" ht="15" customHeight="1" hidden="1">
      <c r="C59" s="48" t="s">
        <v>67</v>
      </c>
    </row>
    <row r="60" ht="15" customHeight="1" hidden="1">
      <c r="C60" s="48" t="s">
        <v>68</v>
      </c>
    </row>
    <row r="61" ht="15" customHeight="1" hidden="1">
      <c r="C61" s="48" t="s">
        <v>69</v>
      </c>
    </row>
    <row r="62" ht="15" customHeight="1" hidden="1">
      <c r="C62" s="48" t="s">
        <v>70</v>
      </c>
    </row>
    <row r="63" ht="15" customHeight="1" hidden="1">
      <c r="C63" s="48" t="s">
        <v>71</v>
      </c>
    </row>
    <row r="64" ht="15" customHeight="1" hidden="1">
      <c r="C64" s="48" t="s">
        <v>72</v>
      </c>
    </row>
    <row r="65" ht="15" customHeight="1" hidden="1">
      <c r="C65" s="48" t="s">
        <v>73</v>
      </c>
    </row>
    <row r="66" ht="15" customHeight="1" hidden="1">
      <c r="C66" s="48" t="s">
        <v>74</v>
      </c>
    </row>
    <row r="67" ht="15" customHeight="1" hidden="1">
      <c r="C67" s="48" t="s">
        <v>75</v>
      </c>
    </row>
    <row r="68" ht="15" customHeight="1" hidden="1">
      <c r="C68" s="48" t="s">
        <v>76</v>
      </c>
    </row>
    <row r="69" ht="15" customHeight="1" hidden="1">
      <c r="C69" s="48" t="s">
        <v>77</v>
      </c>
    </row>
    <row r="70" ht="15" customHeight="1" hidden="1">
      <c r="C70" s="48" t="s">
        <v>78</v>
      </c>
    </row>
    <row r="71" ht="15" customHeight="1" hidden="1">
      <c r="C71" s="48" t="s">
        <v>79</v>
      </c>
    </row>
    <row r="72" ht="15" customHeight="1" hidden="1">
      <c r="C72" s="48" t="s">
        <v>80</v>
      </c>
    </row>
    <row r="73" ht="15" customHeight="1" hidden="1">
      <c r="C73" s="48" t="s">
        <v>81</v>
      </c>
    </row>
    <row r="74" ht="15" customHeight="1" hidden="1">
      <c r="C74" s="48" t="s">
        <v>82</v>
      </c>
    </row>
    <row r="75" ht="15" customHeight="1" hidden="1">
      <c r="C75" s="48" t="s">
        <v>83</v>
      </c>
    </row>
    <row r="76" ht="15" customHeight="1" hidden="1">
      <c r="C76" s="48" t="s">
        <v>84</v>
      </c>
    </row>
    <row r="77" ht="15" customHeight="1" hidden="1">
      <c r="C77" s="48" t="s">
        <v>85</v>
      </c>
    </row>
    <row r="78" ht="15" customHeight="1" hidden="1">
      <c r="C78" s="48" t="s">
        <v>86</v>
      </c>
    </row>
    <row r="79" ht="15" customHeight="1" hidden="1">
      <c r="C79" s="48" t="s">
        <v>87</v>
      </c>
    </row>
    <row r="80" ht="15" customHeight="1" hidden="1">
      <c r="C80" s="48" t="s">
        <v>88</v>
      </c>
    </row>
    <row r="81" ht="15" customHeight="1" hidden="1">
      <c r="C81" s="48" t="s">
        <v>89</v>
      </c>
    </row>
    <row r="82" ht="15" customHeight="1" hidden="1">
      <c r="C82" s="48" t="s">
        <v>90</v>
      </c>
    </row>
    <row r="83" ht="15" customHeight="1" hidden="1">
      <c r="C83" s="48" t="s">
        <v>91</v>
      </c>
    </row>
    <row r="84" ht="15" customHeight="1" hidden="1">
      <c r="C84" s="48" t="s">
        <v>92</v>
      </c>
    </row>
    <row r="85" ht="15" customHeight="1" hidden="1">
      <c r="C85" s="48" t="s">
        <v>93</v>
      </c>
    </row>
    <row r="86" ht="15" customHeight="1" hidden="1">
      <c r="C86" s="48" t="s">
        <v>94</v>
      </c>
    </row>
    <row r="87" ht="15" customHeight="1" hidden="1">
      <c r="C87" s="48" t="s">
        <v>95</v>
      </c>
    </row>
    <row r="88" ht="15" customHeight="1" hidden="1">
      <c r="C88" s="48" t="s">
        <v>96</v>
      </c>
    </row>
    <row r="89" ht="15" customHeight="1" hidden="1">
      <c r="C89" s="48" t="s">
        <v>97</v>
      </c>
    </row>
    <row r="90" ht="15" customHeight="1" hidden="1">
      <c r="C90" s="48" t="s">
        <v>98</v>
      </c>
    </row>
    <row r="91" spans="3:8" ht="15" customHeight="1" hidden="1">
      <c r="C91" s="48" t="s">
        <v>99</v>
      </c>
      <c r="F91" s="53"/>
      <c r="G91" s="53"/>
      <c r="H91" s="53"/>
    </row>
    <row r="92" spans="3:8" ht="15.75" customHeight="1">
      <c r="C92" s="55" t="s">
        <v>6</v>
      </c>
      <c r="D92" s="55"/>
      <c r="F92" s="53"/>
      <c r="G92" s="53"/>
      <c r="H92" s="53"/>
    </row>
    <row r="93" spans="3:8" ht="11.25" customHeight="1">
      <c r="C93" s="55"/>
      <c r="D93" s="55"/>
      <c r="F93" s="6"/>
      <c r="G93" s="6"/>
      <c r="H93" s="53"/>
    </row>
    <row r="94" spans="3:8" ht="15.75" thickBot="1">
      <c r="C94" s="49" t="s">
        <v>0</v>
      </c>
      <c r="D94" s="2" t="s">
        <v>2</v>
      </c>
      <c r="F94" s="6" t="s">
        <v>104</v>
      </c>
      <c r="G94" s="6"/>
      <c r="H94" s="53"/>
    </row>
    <row r="95" spans="2:8" ht="15.75" thickTop="1">
      <c r="B95" s="3">
        <v>1</v>
      </c>
      <c r="C95" s="50"/>
      <c r="D95" s="42"/>
      <c r="F95" s="6" t="s">
        <v>101</v>
      </c>
      <c r="G95" s="6"/>
      <c r="H95" s="53"/>
    </row>
    <row r="96" spans="2:8" ht="15">
      <c r="B96" s="4">
        <v>2</v>
      </c>
      <c r="C96" s="51"/>
      <c r="D96" s="43"/>
      <c r="F96" s="6" t="s">
        <v>102</v>
      </c>
      <c r="G96" s="6"/>
      <c r="H96" s="53"/>
    </row>
    <row r="97" spans="2:8" ht="15">
      <c r="B97" s="4">
        <v>3</v>
      </c>
      <c r="C97" s="51"/>
      <c r="D97" s="43"/>
      <c r="F97" s="6" t="s">
        <v>3</v>
      </c>
      <c r="G97" s="6"/>
      <c r="H97" s="53"/>
    </row>
    <row r="98" spans="2:8" ht="15">
      <c r="B98" s="4">
        <v>4</v>
      </c>
      <c r="C98" s="51"/>
      <c r="D98" s="43"/>
      <c r="F98" s="6" t="s">
        <v>4</v>
      </c>
      <c r="G98" s="6"/>
      <c r="H98" s="53"/>
    </row>
    <row r="99" spans="2:8" ht="15">
      <c r="B99" s="4">
        <v>5</v>
      </c>
      <c r="C99" s="54"/>
      <c r="D99" s="43"/>
      <c r="F99" s="6" t="s">
        <v>103</v>
      </c>
      <c r="G99" s="6"/>
      <c r="H99" s="53"/>
    </row>
    <row r="100" spans="2:8" ht="15.75" thickBot="1">
      <c r="B100" s="5">
        <v>6</v>
      </c>
      <c r="C100" s="52"/>
      <c r="D100" s="44"/>
      <c r="F100" s="6" t="s">
        <v>5</v>
      </c>
      <c r="G100" s="6"/>
      <c r="H100" s="53"/>
    </row>
    <row r="101" spans="3:8" ht="16.5" thickBot="1" thickTop="1">
      <c r="C101" s="49" t="s">
        <v>1</v>
      </c>
      <c r="F101" s="6" t="s">
        <v>105</v>
      </c>
      <c r="G101" s="6"/>
      <c r="H101" s="53"/>
    </row>
    <row r="102" spans="2:8" ht="15.75" thickTop="1">
      <c r="B102" s="3">
        <v>1</v>
      </c>
      <c r="C102" s="50"/>
      <c r="D102" s="42"/>
      <c r="F102" s="6"/>
      <c r="G102" s="6"/>
      <c r="H102" s="53"/>
    </row>
    <row r="103" spans="2:8" ht="15">
      <c r="B103" s="4">
        <v>2</v>
      </c>
      <c r="C103" s="51"/>
      <c r="D103" s="43"/>
      <c r="F103" s="6"/>
      <c r="G103" s="6"/>
      <c r="H103" s="53"/>
    </row>
    <row r="104" spans="2:8" ht="15">
      <c r="B104" s="4">
        <v>3</v>
      </c>
      <c r="C104" s="51"/>
      <c r="D104" s="43"/>
      <c r="F104" s="6"/>
      <c r="G104" s="6"/>
      <c r="H104" s="53"/>
    </row>
    <row r="105" spans="2:8" ht="15">
      <c r="B105" s="4">
        <v>4</v>
      </c>
      <c r="C105" s="51"/>
      <c r="D105" s="43"/>
      <c r="F105" s="53"/>
      <c r="G105" s="53"/>
      <c r="H105" s="53"/>
    </row>
    <row r="106" spans="2:8" ht="15">
      <c r="B106" s="4">
        <v>5</v>
      </c>
      <c r="C106" s="51"/>
      <c r="D106" s="43"/>
      <c r="F106" s="53"/>
      <c r="G106" s="53"/>
      <c r="H106" s="53"/>
    </row>
    <row r="107" spans="2:8" ht="15.75" thickBot="1">
      <c r="B107" s="5">
        <v>6</v>
      </c>
      <c r="C107" s="52"/>
      <c r="D107" s="44"/>
      <c r="F107" s="53"/>
      <c r="G107" s="53"/>
      <c r="H107" s="53"/>
    </row>
    <row r="108" spans="6:8" ht="15.75" thickTop="1">
      <c r="F108" s="53"/>
      <c r="G108" s="53"/>
      <c r="H108" s="53"/>
    </row>
  </sheetData>
  <sheetProtection/>
  <mergeCells count="2">
    <mergeCell ref="C92:C93"/>
    <mergeCell ref="D92:D93"/>
  </mergeCells>
  <dataValidations count="1">
    <dataValidation type="list" allowBlank="1" showInputMessage="1" showErrorMessage="1" sqref="D92:D93">
      <formula1>$F$93:$F$101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J18"/>
  <sheetViews>
    <sheetView tabSelected="1" zoomScale="90" zoomScaleNormal="90" zoomScalePageLayoutView="0" workbookViewId="0" topLeftCell="A1">
      <selection activeCell="AM23" sqref="AM23"/>
    </sheetView>
  </sheetViews>
  <sheetFormatPr defaultColWidth="9.140625" defaultRowHeight="15"/>
  <cols>
    <col min="1" max="1" width="0.71875" style="8" customWidth="1"/>
    <col min="2" max="2" width="4.28125" style="7" customWidth="1"/>
    <col min="3" max="5" width="9.140625" style="8" customWidth="1"/>
    <col min="6" max="25" width="2.8515625" style="8" customWidth="1"/>
    <col min="26" max="26" width="1.421875" style="8" customWidth="1"/>
    <col min="27" max="37" width="3.57421875" style="7" hidden="1" customWidth="1"/>
    <col min="38" max="38" width="28.57421875" style="7" hidden="1" customWidth="1"/>
    <col min="39" max="39" width="35.7109375" style="7" customWidth="1"/>
    <col min="40" max="42" width="4.28125" style="7" customWidth="1"/>
    <col min="43" max="43" width="3.57421875" style="7" customWidth="1"/>
    <col min="44" max="46" width="4.28125" style="7" hidden="1" customWidth="1"/>
    <col min="47" max="62" width="4.28125" style="8" hidden="1" customWidth="1"/>
    <col min="63" max="63" width="4.28125" style="8" customWidth="1"/>
    <col min="64" max="16384" width="9.140625" style="8" customWidth="1"/>
  </cols>
  <sheetData>
    <row r="1" ht="7.5" customHeight="1"/>
    <row r="2" spans="3:25" ht="7.5" customHeight="1">
      <c r="C2" s="9"/>
      <c r="D2" s="9"/>
      <c r="E2" s="9"/>
      <c r="F2" s="59">
        <f>IF(Состав!D92=0,"",Состав!D92)</f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3:25" ht="7.5" customHeight="1">
      <c r="C3" s="9"/>
      <c r="D3" s="9"/>
      <c r="E3" s="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3:25" ht="15.75" thickBot="1">
      <c r="C4" s="58"/>
      <c r="D4" s="58"/>
      <c r="E4" s="58"/>
      <c r="F4" s="60">
        <v>1</v>
      </c>
      <c r="G4" s="60"/>
      <c r="H4" s="60">
        <v>2</v>
      </c>
      <c r="I4" s="60"/>
      <c r="J4" s="60">
        <v>3</v>
      </c>
      <c r="K4" s="60"/>
      <c r="L4" s="60">
        <v>4</v>
      </c>
      <c r="M4" s="60"/>
      <c r="N4" s="60">
        <v>5</v>
      </c>
      <c r="O4" s="60"/>
      <c r="P4" s="60">
        <v>6</v>
      </c>
      <c r="Q4" s="60"/>
      <c r="R4" s="60">
        <v>7</v>
      </c>
      <c r="S4" s="60"/>
      <c r="T4" s="60">
        <v>8</v>
      </c>
      <c r="U4" s="60"/>
      <c r="V4" s="60">
        <v>9</v>
      </c>
      <c r="W4" s="60"/>
      <c r="X4" s="60">
        <v>10</v>
      </c>
      <c r="Y4" s="60"/>
    </row>
    <row r="5" spans="3:62" ht="112.5" customHeight="1" thickBot="1" thickTop="1">
      <c r="C5" s="10"/>
      <c r="D5" s="10"/>
      <c r="E5" s="10"/>
      <c r="F5" s="56" t="str">
        <f>IF(AM6&lt;&gt;"",AM6,"")</f>
        <v>1.ЧГ Хоффенхайм-Вольфсбург</v>
      </c>
      <c r="G5" s="57"/>
      <c r="H5" s="56" t="str">
        <f>IF(AM7&lt;&gt;"",AM7,"")</f>
        <v>2.ЧГ Кельн-Шальке</v>
      </c>
      <c r="I5" s="57"/>
      <c r="J5" s="56" t="str">
        <f>IF(AM8&lt;&gt;"",AM8,"")</f>
        <v>3.ЧГ Фрайбург-Байер</v>
      </c>
      <c r="K5" s="57"/>
      <c r="L5" s="56" t="str">
        <f>IF(AM9&lt;&gt;"",AM9,"")</f>
        <v>4.ЧГ Боруссия Д -Айнтрахт</v>
      </c>
      <c r="M5" s="57"/>
      <c r="N5" s="56" t="str">
        <f>IF(AM10&lt;&gt;"",AM10,"")</f>
        <v>5.ЧА Блекберн -МЮ</v>
      </c>
      <c r="O5" s="57"/>
      <c r="P5" s="56" t="str">
        <f>IF(AM11&lt;&gt;"",AM11,"")</f>
        <v>6.ЧА Блекпул - Болтон</v>
      </c>
      <c r="Q5" s="57"/>
      <c r="R5" s="56" t="str">
        <f>IF(AM12&lt;&gt;"",AM12,"")</f>
        <v>7.ЧИТ Бари -Лечче</v>
      </c>
      <c r="S5" s="57"/>
      <c r="T5" s="56" t="str">
        <f>IF(AM13&lt;&gt;"",AM13,"")</f>
        <v>8.ЧИТ Чезена -Брешия</v>
      </c>
      <c r="U5" s="57"/>
      <c r="V5" s="56" t="str">
        <f>IF(AM14&lt;&gt;"",AM14,"")</f>
        <v>9.ЧИС Сарагоса - Эспаньол</v>
      </c>
      <c r="W5" s="57"/>
      <c r="X5" s="56" t="str">
        <f>IF(AM15&lt;&gt;"",AM15,"")</f>
        <v>10.ЧИС Хетафе - Осасуна</v>
      </c>
      <c r="Y5" s="57"/>
      <c r="AR5" s="10">
        <v>1</v>
      </c>
      <c r="AS5" s="10"/>
      <c r="AT5" s="10">
        <v>2</v>
      </c>
      <c r="AU5" s="10"/>
      <c r="AV5" s="10">
        <v>3</v>
      </c>
      <c r="AW5" s="10"/>
      <c r="AX5" s="10">
        <v>4</v>
      </c>
      <c r="AY5" s="10"/>
      <c r="AZ5" s="10">
        <v>5</v>
      </c>
      <c r="BA5" s="10"/>
      <c r="BB5" s="10">
        <v>6</v>
      </c>
      <c r="BC5" s="10"/>
      <c r="BD5" s="10">
        <v>7</v>
      </c>
      <c r="BE5" s="10"/>
      <c r="BF5" s="10">
        <v>8</v>
      </c>
      <c r="BG5" s="10"/>
      <c r="BH5" s="10">
        <v>9</v>
      </c>
      <c r="BI5" s="10"/>
      <c r="BJ5" s="10">
        <v>10</v>
      </c>
    </row>
    <row r="6" spans="2:62" ht="15.75" thickTop="1">
      <c r="B6" s="11">
        <v>1</v>
      </c>
      <c r="C6" s="63">
        <f>IF(Состав!C95="","",Состав!C95)</f>
      </c>
      <c r="D6" s="63"/>
      <c r="E6" s="64"/>
      <c r="F6" s="11" t="e">
        <f>((VALUE(MID(Состав!D95,1,1))))</f>
        <v>#VALUE!</v>
      </c>
      <c r="G6" s="12" t="e">
        <f>((VALUE(MID(Состав!D95,2,1))))</f>
        <v>#VALUE!</v>
      </c>
      <c r="H6" s="11" t="e">
        <f>((VALUE(MID(Состав!D95,3,1))))</f>
        <v>#VALUE!</v>
      </c>
      <c r="I6" s="12" t="e">
        <f>((VALUE(MID(Состав!D95,4,1))))</f>
        <v>#VALUE!</v>
      </c>
      <c r="J6" s="11" t="e">
        <f>((VALUE(MID(Состав!D95,5,1))))</f>
        <v>#VALUE!</v>
      </c>
      <c r="K6" s="12" t="e">
        <f>((VALUE(MID(Состав!D95,6,1))))</f>
        <v>#VALUE!</v>
      </c>
      <c r="L6" s="11" t="e">
        <f>((VALUE(MID(Состав!D95,7,1))))</f>
        <v>#VALUE!</v>
      </c>
      <c r="M6" s="12" t="e">
        <f>((VALUE(MID(Состав!D95,8,1))))</f>
        <v>#VALUE!</v>
      </c>
      <c r="N6" s="11" t="e">
        <f>((VALUE(MID(Состав!D95,9,1))))</f>
        <v>#VALUE!</v>
      </c>
      <c r="O6" s="12" t="e">
        <f>((VALUE(MID(Состав!D95,10,1))))</f>
        <v>#VALUE!</v>
      </c>
      <c r="P6" s="11" t="e">
        <f>((VALUE(MID(Состав!D95,11,1))))</f>
        <v>#VALUE!</v>
      </c>
      <c r="Q6" s="12" t="e">
        <f>((VALUE(MID(Состав!D95,12,1))))</f>
        <v>#VALUE!</v>
      </c>
      <c r="R6" s="11" t="e">
        <f>((VALUE(MID(Состав!D95,13,1))))</f>
        <v>#VALUE!</v>
      </c>
      <c r="S6" s="12" t="e">
        <f>((VALUE(MID(Состав!D95,14,1))))</f>
        <v>#VALUE!</v>
      </c>
      <c r="T6" s="11" t="e">
        <f>((VALUE(MID(Состав!D95,15,1))))</f>
        <v>#VALUE!</v>
      </c>
      <c r="U6" s="12" t="e">
        <f>((VALUE(MID(Состав!D95,16,1))))</f>
        <v>#VALUE!</v>
      </c>
      <c r="V6" s="11" t="e">
        <f>((VALUE(MID(Состав!D95,17,1))))</f>
        <v>#VALUE!</v>
      </c>
      <c r="W6" s="12" t="e">
        <f>((VALUE(MID(Состав!D95,18,1))))</f>
        <v>#VALUE!</v>
      </c>
      <c r="X6" s="13" t="e">
        <f>((VALUE(MID(Состав!D95,19,1))))</f>
        <v>#VALUE!</v>
      </c>
      <c r="Y6" s="12" t="e">
        <f>((VALUE(MID(Состав!D95,20,1))))</f>
        <v>#VALUE!</v>
      </c>
      <c r="AA6" s="7" t="e">
        <f aca="true" t="shared" si="0" ref="AA6:AA11">IF($F$4&lt;&gt;"",CONCATENATE(F6,G6),"**")</f>
        <v>#VALUE!</v>
      </c>
      <c r="AB6" s="7" t="e">
        <f aca="true" t="shared" si="1" ref="AB6:AB11">IF($H$4&lt;&gt;"",CONCATENATE(H6,I6),"**")</f>
        <v>#VALUE!</v>
      </c>
      <c r="AC6" s="7" t="e">
        <f aca="true" t="shared" si="2" ref="AC6:AC11">IF($J$4&lt;&gt;"",CONCATENATE(J6,K6),"**")</f>
        <v>#VALUE!</v>
      </c>
      <c r="AD6" s="7" t="e">
        <f aca="true" t="shared" si="3" ref="AD6:AD11">IF($L$4&lt;&gt;"",CONCATENATE(L6,M6),"**")</f>
        <v>#VALUE!</v>
      </c>
      <c r="AE6" s="7" t="e">
        <f aca="true" t="shared" si="4" ref="AE6:AE11">IF($N$4&lt;&gt;"",CONCATENATE(N6,O6),"**")</f>
        <v>#VALUE!</v>
      </c>
      <c r="AF6" s="7" t="e">
        <f aca="true" t="shared" si="5" ref="AF6:AF11">IF($P$4&lt;&gt;"",CONCATENATE(P6,Q6),"**")</f>
        <v>#VALUE!</v>
      </c>
      <c r="AG6" s="7" t="e">
        <f aca="true" t="shared" si="6" ref="AG6:AG11">IF($R$4&lt;&gt;"",CONCATENATE(R6,S6),"**")</f>
        <v>#VALUE!</v>
      </c>
      <c r="AH6" s="7" t="e">
        <f aca="true" t="shared" si="7" ref="AH6:AH11">IF($T$4&lt;&gt;"",CONCATENATE(T6,U6),"**")</f>
        <v>#VALUE!</v>
      </c>
      <c r="AI6" s="7" t="e">
        <f aca="true" t="shared" si="8" ref="AI6:AI11">IF($V$4&lt;&gt;"",CONCATENATE(V6,W6),"**")</f>
        <v>#VALUE!</v>
      </c>
      <c r="AJ6" s="7" t="e">
        <f aca="true" t="shared" si="9" ref="AJ6:AJ11">IF($X$4&lt;&gt;"",CONCATENATE(X6,Y6),"**")</f>
        <v>#VALUE!</v>
      </c>
      <c r="AL6" s="7" t="e">
        <f>CONCATENATE(AA6,AB6,AC6,AD6,AE6,AF6,AG6,AH6,AI6,AJ6)</f>
        <v>#VALUE!</v>
      </c>
      <c r="AM6" s="45" t="s">
        <v>106</v>
      </c>
      <c r="AN6" s="30">
        <f>COUNTIF(AR6:AR15,"1")</f>
        <v>0</v>
      </c>
      <c r="AO6" s="31">
        <f>COUNTIF(AR6:AR15,"0")</f>
        <v>0</v>
      </c>
      <c r="AP6" s="32">
        <f>COUNTIF(AR6:AR15,"2")</f>
        <v>0</v>
      </c>
      <c r="AR6" s="7" t="e">
        <f aca="true" t="shared" si="10" ref="AR6:AR11">IF((F6&gt;G6),1,IF(F6=G6,0,IF(F6&lt;G6,2)))</f>
        <v>#VALUE!</v>
      </c>
      <c r="AT6" s="7" t="e">
        <f aca="true" t="shared" si="11" ref="AT6:AT11">IF((H6&gt;I6),1,IF(H6=I6,0,IF(H6&lt;I6,2)))</f>
        <v>#VALUE!</v>
      </c>
      <c r="AV6" s="7" t="e">
        <f aca="true" t="shared" si="12" ref="AV6:AV11">IF((J6&gt;K6),1,IF(J6=K6,0,IF(J6&lt;K6,2)))</f>
        <v>#VALUE!</v>
      </c>
      <c r="AX6" s="7" t="e">
        <f aca="true" t="shared" si="13" ref="AX6:AX11">IF((L6&gt;M6),1,IF(L6=M6,0,IF(L6&lt;M6,2)))</f>
        <v>#VALUE!</v>
      </c>
      <c r="AZ6" s="7" t="e">
        <f aca="true" t="shared" si="14" ref="AZ6:AZ11">IF((N6&gt;O6),1,IF(N6=O6,0,IF(N6&lt;O6,2)))</f>
        <v>#VALUE!</v>
      </c>
      <c r="BB6" s="7" t="e">
        <f aca="true" t="shared" si="15" ref="BB6:BB11">IF((P6&gt;Q6),1,IF(P6=Q6,0,IF(P6&lt;Q6,2)))</f>
        <v>#VALUE!</v>
      </c>
      <c r="BD6" s="7" t="e">
        <f aca="true" t="shared" si="16" ref="BD6:BD11">IF((R6&gt;S6),1,IF(R6=S6,0,IF(R6&lt;S6,2)))</f>
        <v>#VALUE!</v>
      </c>
      <c r="BF6" s="7" t="e">
        <f aca="true" t="shared" si="17" ref="BF6:BF11">IF((T6&gt;U6),1,IF(T6=U6,0,IF(T6&lt;U6,2)))</f>
        <v>#VALUE!</v>
      </c>
      <c r="BH6" s="7" t="e">
        <f aca="true" t="shared" si="18" ref="BH6:BH11">IF((V6&gt;W6),1,IF(V6=W6,0,IF(V6&lt;W6,2)))</f>
        <v>#VALUE!</v>
      </c>
      <c r="BJ6" s="7" t="e">
        <f aca="true" t="shared" si="19" ref="BJ6:BJ11">IF((X6&gt;Y6),1,IF(X6=Y6,0,IF(X6&lt;Y6,2)))</f>
        <v>#VALUE!</v>
      </c>
    </row>
    <row r="7" spans="2:62" ht="15">
      <c r="B7" s="14">
        <v>2</v>
      </c>
      <c r="C7" s="61">
        <f>IF(Состав!C96="","",Состав!C96)</f>
      </c>
      <c r="D7" s="61"/>
      <c r="E7" s="62"/>
      <c r="F7" s="14" t="e">
        <f>((VALUE(MID(Состав!D96,1,1))))</f>
        <v>#VALUE!</v>
      </c>
      <c r="G7" s="15" t="e">
        <f>((VALUE(MID(Состав!D96,2,1))))</f>
        <v>#VALUE!</v>
      </c>
      <c r="H7" s="14" t="e">
        <f>((VALUE(MID(Состав!D96,3,1))))</f>
        <v>#VALUE!</v>
      </c>
      <c r="I7" s="15" t="e">
        <f>((VALUE(MID(Состав!D96,4,1))))</f>
        <v>#VALUE!</v>
      </c>
      <c r="J7" s="14" t="e">
        <f>((VALUE(MID(Состав!D96,5,1))))</f>
        <v>#VALUE!</v>
      </c>
      <c r="K7" s="15" t="e">
        <f>((VALUE(MID(Состав!D96,6,1))))</f>
        <v>#VALUE!</v>
      </c>
      <c r="L7" s="14" t="e">
        <f>((VALUE(MID(Состав!D96,7,1))))</f>
        <v>#VALUE!</v>
      </c>
      <c r="M7" s="15" t="e">
        <f>((VALUE(MID(Состав!D96,8,1))))</f>
        <v>#VALUE!</v>
      </c>
      <c r="N7" s="14" t="e">
        <f>((VALUE(MID(Состав!D96,9,1))))</f>
        <v>#VALUE!</v>
      </c>
      <c r="O7" s="15" t="e">
        <f>((VALUE(MID(Состав!D96,10,1))))</f>
        <v>#VALUE!</v>
      </c>
      <c r="P7" s="14" t="e">
        <f>((VALUE(MID(Состав!D96,11,1))))</f>
        <v>#VALUE!</v>
      </c>
      <c r="Q7" s="15" t="e">
        <f>((VALUE(MID(Состав!D96,12,1))))</f>
        <v>#VALUE!</v>
      </c>
      <c r="R7" s="14" t="e">
        <f>((VALUE(MID(Состав!D96,13,1))))</f>
        <v>#VALUE!</v>
      </c>
      <c r="S7" s="15" t="e">
        <f>((VALUE(MID(Состав!D96,14,1))))</f>
        <v>#VALUE!</v>
      </c>
      <c r="T7" s="14" t="e">
        <f>((VALUE(MID(Состав!D96,15,1))))</f>
        <v>#VALUE!</v>
      </c>
      <c r="U7" s="15" t="e">
        <f>((VALUE(MID(Состав!D96,16,1))))</f>
        <v>#VALUE!</v>
      </c>
      <c r="V7" s="14" t="e">
        <f>((VALUE(MID(Состав!D96,17,1))))</f>
        <v>#VALUE!</v>
      </c>
      <c r="W7" s="15" t="e">
        <f>((VALUE(MID(Состав!D96,18,1))))</f>
        <v>#VALUE!</v>
      </c>
      <c r="X7" s="16" t="e">
        <f>((VALUE(MID(Состав!D96,19,1))))</f>
        <v>#VALUE!</v>
      </c>
      <c r="Y7" s="15" t="e">
        <f>((VALUE(MID(Состав!D96,20,1))))</f>
        <v>#VALUE!</v>
      </c>
      <c r="AA7" s="7" t="e">
        <f t="shared" si="0"/>
        <v>#VALUE!</v>
      </c>
      <c r="AB7" s="7" t="e">
        <f t="shared" si="1"/>
        <v>#VALUE!</v>
      </c>
      <c r="AC7" s="7" t="e">
        <f t="shared" si="2"/>
        <v>#VALUE!</v>
      </c>
      <c r="AD7" s="7" t="e">
        <f t="shared" si="3"/>
        <v>#VALUE!</v>
      </c>
      <c r="AE7" s="7" t="e">
        <f t="shared" si="4"/>
        <v>#VALUE!</v>
      </c>
      <c r="AF7" s="7" t="e">
        <f t="shared" si="5"/>
        <v>#VALUE!</v>
      </c>
      <c r="AG7" s="7" t="e">
        <f t="shared" si="6"/>
        <v>#VALUE!</v>
      </c>
      <c r="AH7" s="7" t="e">
        <f t="shared" si="7"/>
        <v>#VALUE!</v>
      </c>
      <c r="AI7" s="7" t="e">
        <f t="shared" si="8"/>
        <v>#VALUE!</v>
      </c>
      <c r="AJ7" s="7" t="e">
        <f t="shared" si="9"/>
        <v>#VALUE!</v>
      </c>
      <c r="AL7" s="7" t="e">
        <f>CONCATENATE(AA7,AB7,AC7,AD7,AE7,AF7,AG7,AH7,AI7,AJ7)</f>
        <v>#VALUE!</v>
      </c>
      <c r="AM7" s="46" t="s">
        <v>107</v>
      </c>
      <c r="AN7" s="33">
        <f>COUNTIF(AT6:AT15,"1")</f>
        <v>0</v>
      </c>
      <c r="AO7" s="34">
        <f>COUNTIF(AT6:AT15,"0")</f>
        <v>0</v>
      </c>
      <c r="AP7" s="35">
        <f>COUNTIF(AT6:AT15,"2")</f>
        <v>0</v>
      </c>
      <c r="AR7" s="7" t="e">
        <f t="shared" si="10"/>
        <v>#VALUE!</v>
      </c>
      <c r="AT7" s="7" t="e">
        <f t="shared" si="11"/>
        <v>#VALUE!</v>
      </c>
      <c r="AV7" s="7" t="e">
        <f t="shared" si="12"/>
        <v>#VALUE!</v>
      </c>
      <c r="AX7" s="7" t="e">
        <f t="shared" si="13"/>
        <v>#VALUE!</v>
      </c>
      <c r="AZ7" s="7" t="e">
        <f t="shared" si="14"/>
        <v>#VALUE!</v>
      </c>
      <c r="BB7" s="7" t="e">
        <f t="shared" si="15"/>
        <v>#VALUE!</v>
      </c>
      <c r="BD7" s="7" t="e">
        <f t="shared" si="16"/>
        <v>#VALUE!</v>
      </c>
      <c r="BF7" s="7" t="e">
        <f t="shared" si="17"/>
        <v>#VALUE!</v>
      </c>
      <c r="BH7" s="7" t="e">
        <f t="shared" si="18"/>
        <v>#VALUE!</v>
      </c>
      <c r="BJ7" s="7" t="e">
        <f t="shared" si="19"/>
        <v>#VALUE!</v>
      </c>
    </row>
    <row r="8" spans="2:62" ht="15">
      <c r="B8" s="14">
        <v>3</v>
      </c>
      <c r="C8" s="61">
        <f>IF(Состав!C97="","",Состав!C97)</f>
      </c>
      <c r="D8" s="61"/>
      <c r="E8" s="62"/>
      <c r="F8" s="14" t="e">
        <f>((VALUE(MID(Состав!D97,1,1))))</f>
        <v>#VALUE!</v>
      </c>
      <c r="G8" s="15" t="e">
        <f>((VALUE(MID(Состав!D97,2,1))))</f>
        <v>#VALUE!</v>
      </c>
      <c r="H8" s="14" t="e">
        <f>((VALUE(MID(Состав!D97,3,1))))</f>
        <v>#VALUE!</v>
      </c>
      <c r="I8" s="15" t="e">
        <f>((VALUE(MID(Состав!D97,4,1))))</f>
        <v>#VALUE!</v>
      </c>
      <c r="J8" s="14" t="e">
        <f>((VALUE(MID(Состав!D97,5,1))))</f>
        <v>#VALUE!</v>
      </c>
      <c r="K8" s="15" t="e">
        <f>((VALUE(MID(Состав!D97,6,1))))</f>
        <v>#VALUE!</v>
      </c>
      <c r="L8" s="14" t="e">
        <f>((VALUE(MID(Состав!D97,7,1))))</f>
        <v>#VALUE!</v>
      </c>
      <c r="M8" s="15" t="e">
        <f>((VALUE(MID(Состав!D97,8,1))))</f>
        <v>#VALUE!</v>
      </c>
      <c r="N8" s="14" t="e">
        <f>((VALUE(MID(Состав!D97,9,1))))</f>
        <v>#VALUE!</v>
      </c>
      <c r="O8" s="15" t="e">
        <f>((VALUE(MID(Состав!D97,10,1))))</f>
        <v>#VALUE!</v>
      </c>
      <c r="P8" s="14" t="e">
        <f>((VALUE(MID(Состав!D97,11,1))))</f>
        <v>#VALUE!</v>
      </c>
      <c r="Q8" s="15" t="e">
        <f>((VALUE(MID(Состав!D97,12,1))))</f>
        <v>#VALUE!</v>
      </c>
      <c r="R8" s="14" t="e">
        <f>((VALUE(MID(Состав!D97,13,1))))</f>
        <v>#VALUE!</v>
      </c>
      <c r="S8" s="15" t="e">
        <f>((VALUE(MID(Состав!D97,14,1))))</f>
        <v>#VALUE!</v>
      </c>
      <c r="T8" s="14" t="e">
        <f>((VALUE(MID(Состав!D97,15,1))))</f>
        <v>#VALUE!</v>
      </c>
      <c r="U8" s="15" t="e">
        <f>((VALUE(MID(Состав!D97,16,1))))</f>
        <v>#VALUE!</v>
      </c>
      <c r="V8" s="14" t="e">
        <f>((VALUE(MID(Состав!D97,17,1))))</f>
        <v>#VALUE!</v>
      </c>
      <c r="W8" s="15" t="e">
        <f>((VALUE(MID(Состав!D97,18,1))))</f>
        <v>#VALUE!</v>
      </c>
      <c r="X8" s="16" t="e">
        <f>((VALUE(MID(Состав!D97,19,1))))</f>
        <v>#VALUE!</v>
      </c>
      <c r="Y8" s="15" t="e">
        <f>((VALUE(MID(Состав!D97,20,1))))</f>
        <v>#VALUE!</v>
      </c>
      <c r="AA8" s="7" t="e">
        <f t="shared" si="0"/>
        <v>#VALUE!</v>
      </c>
      <c r="AB8" s="7" t="e">
        <f t="shared" si="1"/>
        <v>#VALUE!</v>
      </c>
      <c r="AC8" s="7" t="e">
        <f t="shared" si="2"/>
        <v>#VALUE!</v>
      </c>
      <c r="AD8" s="7" t="e">
        <f t="shared" si="3"/>
        <v>#VALUE!</v>
      </c>
      <c r="AE8" s="7" t="e">
        <f t="shared" si="4"/>
        <v>#VALUE!</v>
      </c>
      <c r="AF8" s="7" t="e">
        <f t="shared" si="5"/>
        <v>#VALUE!</v>
      </c>
      <c r="AG8" s="7" t="e">
        <f t="shared" si="6"/>
        <v>#VALUE!</v>
      </c>
      <c r="AH8" s="7" t="e">
        <f t="shared" si="7"/>
        <v>#VALUE!</v>
      </c>
      <c r="AI8" s="7" t="e">
        <f t="shared" si="8"/>
        <v>#VALUE!</v>
      </c>
      <c r="AJ8" s="7" t="e">
        <f t="shared" si="9"/>
        <v>#VALUE!</v>
      </c>
      <c r="AL8" s="7" t="e">
        <f aca="true" t="shared" si="20" ref="AL8:AL18">CONCATENATE(AA8,AB8,AC8,AD8,AE8,AF8,AG8,AH8,AI8,AJ8)</f>
        <v>#VALUE!</v>
      </c>
      <c r="AM8" s="46" t="s">
        <v>108</v>
      </c>
      <c r="AN8" s="33">
        <f>COUNTIF(AV6:AV15,"1")</f>
        <v>0</v>
      </c>
      <c r="AO8" s="34">
        <f>COUNTIF(AV6:AV15,"0")</f>
        <v>0</v>
      </c>
      <c r="AP8" s="35">
        <f>COUNTIF(AV6:AV15,"2")</f>
        <v>0</v>
      </c>
      <c r="AR8" s="7" t="e">
        <f t="shared" si="10"/>
        <v>#VALUE!</v>
      </c>
      <c r="AT8" s="7" t="e">
        <f t="shared" si="11"/>
        <v>#VALUE!</v>
      </c>
      <c r="AV8" s="7" t="e">
        <f t="shared" si="12"/>
        <v>#VALUE!</v>
      </c>
      <c r="AX8" s="7" t="e">
        <f t="shared" si="13"/>
        <v>#VALUE!</v>
      </c>
      <c r="AZ8" s="7" t="e">
        <f t="shared" si="14"/>
        <v>#VALUE!</v>
      </c>
      <c r="BB8" s="7" t="e">
        <f t="shared" si="15"/>
        <v>#VALUE!</v>
      </c>
      <c r="BD8" s="7" t="e">
        <f t="shared" si="16"/>
        <v>#VALUE!</v>
      </c>
      <c r="BF8" s="7" t="e">
        <f t="shared" si="17"/>
        <v>#VALUE!</v>
      </c>
      <c r="BH8" s="7" t="e">
        <f t="shared" si="18"/>
        <v>#VALUE!</v>
      </c>
      <c r="BJ8" s="7" t="e">
        <f t="shared" si="19"/>
        <v>#VALUE!</v>
      </c>
    </row>
    <row r="9" spans="2:62" ht="15">
      <c r="B9" s="14">
        <v>4</v>
      </c>
      <c r="C9" s="61">
        <f>IF(Состав!C98="","",Состав!C98)</f>
      </c>
      <c r="D9" s="61"/>
      <c r="E9" s="62"/>
      <c r="F9" s="14" t="e">
        <f>((VALUE(MID(Состав!D98,1,1))))</f>
        <v>#VALUE!</v>
      </c>
      <c r="G9" s="15" t="e">
        <f>((VALUE(MID(Состав!D98,2,1))))</f>
        <v>#VALUE!</v>
      </c>
      <c r="H9" s="14" t="e">
        <f>((VALUE(MID(Состав!D98,3,1))))</f>
        <v>#VALUE!</v>
      </c>
      <c r="I9" s="15" t="e">
        <f>((VALUE(MID(Состав!D98,4,1))))</f>
        <v>#VALUE!</v>
      </c>
      <c r="J9" s="14" t="e">
        <f>((VALUE(MID(Состав!D98,5,1))))</f>
        <v>#VALUE!</v>
      </c>
      <c r="K9" s="15" t="e">
        <f>((VALUE(MID(Состав!D98,6,1))))</f>
        <v>#VALUE!</v>
      </c>
      <c r="L9" s="14" t="e">
        <f>((VALUE(MID(Состав!D98,7,1))))</f>
        <v>#VALUE!</v>
      </c>
      <c r="M9" s="15" t="e">
        <f>((VALUE(MID(Состав!D98,8,1))))</f>
        <v>#VALUE!</v>
      </c>
      <c r="N9" s="14" t="e">
        <f>((VALUE(MID(Состав!D98,9,1))))</f>
        <v>#VALUE!</v>
      </c>
      <c r="O9" s="15" t="e">
        <f>((VALUE(MID(Состав!D98,10,1))))</f>
        <v>#VALUE!</v>
      </c>
      <c r="P9" s="14" t="e">
        <f>((VALUE(MID(Состав!D98,11,1))))</f>
        <v>#VALUE!</v>
      </c>
      <c r="Q9" s="15" t="e">
        <f>((VALUE(MID(Состав!D98,12,1))))</f>
        <v>#VALUE!</v>
      </c>
      <c r="R9" s="14" t="e">
        <f>((VALUE(MID(Состав!D98,13,1))))</f>
        <v>#VALUE!</v>
      </c>
      <c r="S9" s="15" t="e">
        <f>((VALUE(MID(Состав!D98,14,1))))</f>
        <v>#VALUE!</v>
      </c>
      <c r="T9" s="14" t="e">
        <f>((VALUE(MID(Состав!D98,15,1))))</f>
        <v>#VALUE!</v>
      </c>
      <c r="U9" s="15" t="e">
        <f>((VALUE(MID(Состав!D98,16,1))))</f>
        <v>#VALUE!</v>
      </c>
      <c r="V9" s="14" t="e">
        <f>((VALUE(MID(Состав!D98,17,1))))</f>
        <v>#VALUE!</v>
      </c>
      <c r="W9" s="15" t="e">
        <f>((VALUE(MID(Состав!D98,18,1))))</f>
        <v>#VALUE!</v>
      </c>
      <c r="X9" s="16" t="e">
        <f>((VALUE(MID(Состав!D98,19,1))))</f>
        <v>#VALUE!</v>
      </c>
      <c r="Y9" s="15" t="e">
        <f>((VALUE(MID(Состав!D98,20,1))))</f>
        <v>#VALUE!</v>
      </c>
      <c r="AA9" s="7" t="e">
        <f t="shared" si="0"/>
        <v>#VALUE!</v>
      </c>
      <c r="AB9" s="7" t="e">
        <f t="shared" si="1"/>
        <v>#VALUE!</v>
      </c>
      <c r="AC9" s="7" t="e">
        <f t="shared" si="2"/>
        <v>#VALUE!</v>
      </c>
      <c r="AD9" s="7" t="e">
        <f t="shared" si="3"/>
        <v>#VALUE!</v>
      </c>
      <c r="AE9" s="7" t="e">
        <f t="shared" si="4"/>
        <v>#VALUE!</v>
      </c>
      <c r="AF9" s="7" t="e">
        <f t="shared" si="5"/>
        <v>#VALUE!</v>
      </c>
      <c r="AG9" s="7" t="e">
        <f t="shared" si="6"/>
        <v>#VALUE!</v>
      </c>
      <c r="AH9" s="7" t="e">
        <f t="shared" si="7"/>
        <v>#VALUE!</v>
      </c>
      <c r="AI9" s="7" t="e">
        <f t="shared" si="8"/>
        <v>#VALUE!</v>
      </c>
      <c r="AJ9" s="7" t="e">
        <f t="shared" si="9"/>
        <v>#VALUE!</v>
      </c>
      <c r="AL9" s="7" t="e">
        <f t="shared" si="20"/>
        <v>#VALUE!</v>
      </c>
      <c r="AM9" s="46" t="s">
        <v>109</v>
      </c>
      <c r="AN9" s="33">
        <f>COUNTIF(AX6:AX15,"1")</f>
        <v>0</v>
      </c>
      <c r="AO9" s="34">
        <f>COUNTIF(AX6:AX15,"0")</f>
        <v>0</v>
      </c>
      <c r="AP9" s="35">
        <f>COUNTIF(AX6:AX15,"2")</f>
        <v>0</v>
      </c>
      <c r="AR9" s="7" t="e">
        <f t="shared" si="10"/>
        <v>#VALUE!</v>
      </c>
      <c r="AT9" s="7" t="e">
        <f t="shared" si="11"/>
        <v>#VALUE!</v>
      </c>
      <c r="AV9" s="7" t="e">
        <f t="shared" si="12"/>
        <v>#VALUE!</v>
      </c>
      <c r="AX9" s="7" t="e">
        <f t="shared" si="13"/>
        <v>#VALUE!</v>
      </c>
      <c r="AZ9" s="7" t="e">
        <f t="shared" si="14"/>
        <v>#VALUE!</v>
      </c>
      <c r="BB9" s="7" t="e">
        <f t="shared" si="15"/>
        <v>#VALUE!</v>
      </c>
      <c r="BD9" s="7" t="e">
        <f t="shared" si="16"/>
        <v>#VALUE!</v>
      </c>
      <c r="BF9" s="7" t="e">
        <f t="shared" si="17"/>
        <v>#VALUE!</v>
      </c>
      <c r="BH9" s="7" t="e">
        <f t="shared" si="18"/>
        <v>#VALUE!</v>
      </c>
      <c r="BJ9" s="7" t="e">
        <f t="shared" si="19"/>
        <v>#VALUE!</v>
      </c>
    </row>
    <row r="10" spans="2:62" ht="15">
      <c r="B10" s="14">
        <v>5</v>
      </c>
      <c r="C10" s="61">
        <f>IF(Состав!C99="","",Состав!C99)</f>
      </c>
      <c r="D10" s="61"/>
      <c r="E10" s="62"/>
      <c r="F10" s="14" t="e">
        <f>((VALUE(MID(Состав!D99,1,1))))</f>
        <v>#VALUE!</v>
      </c>
      <c r="G10" s="15" t="e">
        <f>((VALUE(MID(Состав!D99,2,1))))</f>
        <v>#VALUE!</v>
      </c>
      <c r="H10" s="14" t="e">
        <f>((VALUE(MID(Состав!D99,3,1))))</f>
        <v>#VALUE!</v>
      </c>
      <c r="I10" s="15" t="e">
        <f>((VALUE(MID(Состав!D99,4,1))))</f>
        <v>#VALUE!</v>
      </c>
      <c r="J10" s="14" t="e">
        <f>((VALUE(MID(Состав!D99,5,1))))</f>
        <v>#VALUE!</v>
      </c>
      <c r="K10" s="15" t="e">
        <f>((VALUE(MID(Состав!D99,6,1))))</f>
        <v>#VALUE!</v>
      </c>
      <c r="L10" s="14" t="e">
        <f>((VALUE(MID(Состав!D99,7,1))))</f>
        <v>#VALUE!</v>
      </c>
      <c r="M10" s="15" t="e">
        <f>((VALUE(MID(Состав!D99,8,1))))</f>
        <v>#VALUE!</v>
      </c>
      <c r="N10" s="14" t="e">
        <f>((VALUE(MID(Состав!D99,9,1))))</f>
        <v>#VALUE!</v>
      </c>
      <c r="O10" s="15" t="e">
        <f>((VALUE(MID(Состав!D99,10,1))))</f>
        <v>#VALUE!</v>
      </c>
      <c r="P10" s="14" t="e">
        <f>((VALUE(MID(Состав!D99,11,1))))</f>
        <v>#VALUE!</v>
      </c>
      <c r="Q10" s="15" t="e">
        <f>((VALUE(MID(Состав!D99,12,1))))</f>
        <v>#VALUE!</v>
      </c>
      <c r="R10" s="14" t="e">
        <f>((VALUE(MID(Состав!D99,13,1))))</f>
        <v>#VALUE!</v>
      </c>
      <c r="S10" s="15" t="e">
        <f>((VALUE(MID(Состав!D99,14,1))))</f>
        <v>#VALUE!</v>
      </c>
      <c r="T10" s="14" t="e">
        <f>((VALUE(MID(Состав!D99,15,1))))</f>
        <v>#VALUE!</v>
      </c>
      <c r="U10" s="15" t="e">
        <f>((VALUE(MID(Состав!D99,16,1))))</f>
        <v>#VALUE!</v>
      </c>
      <c r="V10" s="14" t="e">
        <f>((VALUE(MID(Состав!D99,17,1))))</f>
        <v>#VALUE!</v>
      </c>
      <c r="W10" s="15" t="e">
        <f>((VALUE(MID(Состав!D99,18,1))))</f>
        <v>#VALUE!</v>
      </c>
      <c r="X10" s="16" t="e">
        <f>((VALUE(MID(Состав!D99,19,1))))</f>
        <v>#VALUE!</v>
      </c>
      <c r="Y10" s="15" t="e">
        <f>((VALUE(MID(Состав!D99,20,1))))</f>
        <v>#VALUE!</v>
      </c>
      <c r="AA10" s="7" t="e">
        <f t="shared" si="0"/>
        <v>#VALUE!</v>
      </c>
      <c r="AB10" s="7" t="e">
        <f t="shared" si="1"/>
        <v>#VALUE!</v>
      </c>
      <c r="AC10" s="7" t="e">
        <f t="shared" si="2"/>
        <v>#VALUE!</v>
      </c>
      <c r="AD10" s="7" t="e">
        <f t="shared" si="3"/>
        <v>#VALUE!</v>
      </c>
      <c r="AE10" s="7" t="e">
        <f t="shared" si="4"/>
        <v>#VALUE!</v>
      </c>
      <c r="AF10" s="7" t="e">
        <f t="shared" si="5"/>
        <v>#VALUE!</v>
      </c>
      <c r="AG10" s="7" t="e">
        <f t="shared" si="6"/>
        <v>#VALUE!</v>
      </c>
      <c r="AH10" s="7" t="e">
        <f t="shared" si="7"/>
        <v>#VALUE!</v>
      </c>
      <c r="AI10" s="7" t="e">
        <f t="shared" si="8"/>
        <v>#VALUE!</v>
      </c>
      <c r="AJ10" s="7" t="e">
        <f t="shared" si="9"/>
        <v>#VALUE!</v>
      </c>
      <c r="AL10" s="7" t="e">
        <f t="shared" si="20"/>
        <v>#VALUE!</v>
      </c>
      <c r="AM10" s="46" t="s">
        <v>110</v>
      </c>
      <c r="AN10" s="33">
        <f>COUNTIF(AZ6:AZ15,"1")</f>
        <v>0</v>
      </c>
      <c r="AO10" s="34">
        <f>COUNTIF(AZ6:AZ15,"0")</f>
        <v>0</v>
      </c>
      <c r="AP10" s="35">
        <f>COUNTIF(AZ6:AZ15,"2")</f>
        <v>0</v>
      </c>
      <c r="AR10" s="7" t="e">
        <f t="shared" si="10"/>
        <v>#VALUE!</v>
      </c>
      <c r="AT10" s="7" t="e">
        <f t="shared" si="11"/>
        <v>#VALUE!</v>
      </c>
      <c r="AV10" s="7" t="e">
        <f t="shared" si="12"/>
        <v>#VALUE!</v>
      </c>
      <c r="AX10" s="7" t="e">
        <f t="shared" si="13"/>
        <v>#VALUE!</v>
      </c>
      <c r="AZ10" s="7" t="e">
        <f t="shared" si="14"/>
        <v>#VALUE!</v>
      </c>
      <c r="BB10" s="7" t="e">
        <f t="shared" si="15"/>
        <v>#VALUE!</v>
      </c>
      <c r="BD10" s="7" t="e">
        <f t="shared" si="16"/>
        <v>#VALUE!</v>
      </c>
      <c r="BF10" s="7" t="e">
        <f t="shared" si="17"/>
        <v>#VALUE!</v>
      </c>
      <c r="BH10" s="7" t="e">
        <f t="shared" si="18"/>
        <v>#VALUE!</v>
      </c>
      <c r="BJ10" s="7" t="e">
        <f t="shared" si="19"/>
        <v>#VALUE!</v>
      </c>
    </row>
    <row r="11" spans="2:62" ht="15.75" thickBot="1">
      <c r="B11" s="17">
        <v>6</v>
      </c>
      <c r="C11" s="65">
        <f>IF(Состав!C100="","",Состав!C100)</f>
      </c>
      <c r="D11" s="65"/>
      <c r="E11" s="66"/>
      <c r="F11" s="17" t="e">
        <f>((VALUE(MID(Состав!D100,1,1))))</f>
        <v>#VALUE!</v>
      </c>
      <c r="G11" s="18" t="e">
        <f>((VALUE(MID(Состав!D100,2,1))))</f>
        <v>#VALUE!</v>
      </c>
      <c r="H11" s="17" t="e">
        <f>((VALUE(MID(Состав!D100,3,1))))</f>
        <v>#VALUE!</v>
      </c>
      <c r="I11" s="18" t="e">
        <f>((VALUE(MID(Состав!D100,4,1))))</f>
        <v>#VALUE!</v>
      </c>
      <c r="J11" s="17" t="e">
        <f>((VALUE(MID(Состав!D100,5,1))))</f>
        <v>#VALUE!</v>
      </c>
      <c r="K11" s="18" t="e">
        <f>((VALUE(MID(Состав!D100,6,1))))</f>
        <v>#VALUE!</v>
      </c>
      <c r="L11" s="17" t="e">
        <f>((VALUE(MID(Состав!D100,7,1))))</f>
        <v>#VALUE!</v>
      </c>
      <c r="M11" s="18" t="e">
        <f>((VALUE(MID(Состав!D100,8,1))))</f>
        <v>#VALUE!</v>
      </c>
      <c r="N11" s="17" t="e">
        <f>((VALUE(MID(Состав!D100,9,1))))</f>
        <v>#VALUE!</v>
      </c>
      <c r="O11" s="18" t="e">
        <f>((VALUE(MID(Состав!D100,10,1))))</f>
        <v>#VALUE!</v>
      </c>
      <c r="P11" s="17" t="e">
        <f>((VALUE(MID(Состав!D100,11,1))))</f>
        <v>#VALUE!</v>
      </c>
      <c r="Q11" s="18" t="e">
        <f>((VALUE(MID(Состав!D100,12,1))))</f>
        <v>#VALUE!</v>
      </c>
      <c r="R11" s="17" t="e">
        <f>((VALUE(MID(Состав!D100,13,1))))</f>
        <v>#VALUE!</v>
      </c>
      <c r="S11" s="18" t="e">
        <f>((VALUE(MID(Состав!D100,14,1))))</f>
        <v>#VALUE!</v>
      </c>
      <c r="T11" s="17" t="e">
        <f>((VALUE(MID(Состав!D100,15,1))))</f>
        <v>#VALUE!</v>
      </c>
      <c r="U11" s="18" t="e">
        <f>((VALUE(MID(Состав!D100,16,1))))</f>
        <v>#VALUE!</v>
      </c>
      <c r="V11" s="17" t="e">
        <f>((VALUE(MID(Состав!D100,17,1))))</f>
        <v>#VALUE!</v>
      </c>
      <c r="W11" s="18" t="e">
        <f>((VALUE(MID(Состав!D100,18,1))))</f>
        <v>#VALUE!</v>
      </c>
      <c r="X11" s="19" t="e">
        <f>((VALUE(MID(Состав!D100,19,1))))</f>
        <v>#VALUE!</v>
      </c>
      <c r="Y11" s="18" t="e">
        <f>((VALUE(MID(Состав!D100,20,1))))</f>
        <v>#VALUE!</v>
      </c>
      <c r="AA11" s="7" t="e">
        <f t="shared" si="0"/>
        <v>#VALUE!</v>
      </c>
      <c r="AB11" s="7" t="e">
        <f t="shared" si="1"/>
        <v>#VALUE!</v>
      </c>
      <c r="AC11" s="7" t="e">
        <f t="shared" si="2"/>
        <v>#VALUE!</v>
      </c>
      <c r="AD11" s="7" t="e">
        <f t="shared" si="3"/>
        <v>#VALUE!</v>
      </c>
      <c r="AE11" s="7" t="e">
        <f t="shared" si="4"/>
        <v>#VALUE!</v>
      </c>
      <c r="AF11" s="7" t="e">
        <f t="shared" si="5"/>
        <v>#VALUE!</v>
      </c>
      <c r="AG11" s="7" t="e">
        <f t="shared" si="6"/>
        <v>#VALUE!</v>
      </c>
      <c r="AH11" s="7" t="e">
        <f t="shared" si="7"/>
        <v>#VALUE!</v>
      </c>
      <c r="AI11" s="7" t="e">
        <f t="shared" si="8"/>
        <v>#VALUE!</v>
      </c>
      <c r="AJ11" s="7" t="e">
        <f t="shared" si="9"/>
        <v>#VALUE!</v>
      </c>
      <c r="AL11" s="7" t="e">
        <f t="shared" si="20"/>
        <v>#VALUE!</v>
      </c>
      <c r="AM11" s="46" t="s">
        <v>111</v>
      </c>
      <c r="AN11" s="33">
        <f>COUNTIF(BB6:BB15,"1")</f>
        <v>0</v>
      </c>
      <c r="AO11" s="34">
        <f>COUNTIF(BB6:BB15,"0")</f>
        <v>0</v>
      </c>
      <c r="AP11" s="35">
        <f>COUNTIF(BB6:BB15,"2")</f>
        <v>0</v>
      </c>
      <c r="AR11" s="7" t="e">
        <f t="shared" si="10"/>
        <v>#VALUE!</v>
      </c>
      <c r="AT11" s="7" t="e">
        <f t="shared" si="11"/>
        <v>#VALUE!</v>
      </c>
      <c r="AV11" s="7" t="e">
        <f t="shared" si="12"/>
        <v>#VALUE!</v>
      </c>
      <c r="AX11" s="7" t="e">
        <f t="shared" si="13"/>
        <v>#VALUE!</v>
      </c>
      <c r="AZ11" s="7" t="e">
        <f t="shared" si="14"/>
        <v>#VALUE!</v>
      </c>
      <c r="BB11" s="7" t="e">
        <f t="shared" si="15"/>
        <v>#VALUE!</v>
      </c>
      <c r="BD11" s="7" t="e">
        <f t="shared" si="16"/>
        <v>#VALUE!</v>
      </c>
      <c r="BF11" s="7" t="e">
        <f t="shared" si="17"/>
        <v>#VALUE!</v>
      </c>
      <c r="BH11" s="7" t="e">
        <f t="shared" si="18"/>
        <v>#VALUE!</v>
      </c>
      <c r="BJ11" s="7" t="e">
        <f t="shared" si="19"/>
        <v>#VALUE!</v>
      </c>
    </row>
    <row r="12" spans="3:42" ht="16.5" thickBot="1" thickTop="1">
      <c r="C12" s="58"/>
      <c r="D12" s="58"/>
      <c r="E12" s="58"/>
      <c r="H12" s="20"/>
      <c r="AM12" s="46" t="s">
        <v>112</v>
      </c>
      <c r="AN12" s="33">
        <f>COUNTIF(BD6:BD15,"1")</f>
        <v>0</v>
      </c>
      <c r="AO12" s="34">
        <f>COUNTIF(BD6:BD15,"0")</f>
        <v>0</v>
      </c>
      <c r="AP12" s="35">
        <f>COUNTIF(BD6:BD15,"2")</f>
        <v>0</v>
      </c>
    </row>
    <row r="13" spans="2:42" ht="15.75" thickTop="1">
      <c r="B13" s="11">
        <v>1</v>
      </c>
      <c r="C13" s="63">
        <f>IF(Состав!C102="","",Состав!C102)</f>
      </c>
      <c r="D13" s="63"/>
      <c r="E13" s="64"/>
      <c r="F13" s="11" t="e">
        <f>((VALUE(MID(Состав!D102,1,1))))</f>
        <v>#VALUE!</v>
      </c>
      <c r="G13" s="12" t="e">
        <f>((VALUE(MID(Состав!D102,2,1))))</f>
        <v>#VALUE!</v>
      </c>
      <c r="H13" s="11" t="e">
        <f>((VALUE(MID(Состав!D102,3,1))))</f>
        <v>#VALUE!</v>
      </c>
      <c r="I13" s="12" t="e">
        <f>((VALUE(MID(Состав!D102,4,1))))</f>
        <v>#VALUE!</v>
      </c>
      <c r="J13" s="11" t="e">
        <f>((VALUE(MID(Состав!D102,5,1))))</f>
        <v>#VALUE!</v>
      </c>
      <c r="K13" s="12" t="e">
        <f>((VALUE(MID(Состав!D102,6,1))))</f>
        <v>#VALUE!</v>
      </c>
      <c r="L13" s="11" t="e">
        <f>((VALUE(MID(Состав!D102,7,1))))</f>
        <v>#VALUE!</v>
      </c>
      <c r="M13" s="12" t="e">
        <f>((VALUE(MID(Состав!D102,8,1))))</f>
        <v>#VALUE!</v>
      </c>
      <c r="N13" s="11" t="e">
        <f>((VALUE(MID(Состав!D102,9,1))))</f>
        <v>#VALUE!</v>
      </c>
      <c r="O13" s="12" t="e">
        <f>((VALUE(MID(Состав!D102,10,1))))</f>
        <v>#VALUE!</v>
      </c>
      <c r="P13" s="11" t="e">
        <f>((VALUE(MID(Состав!D102,11,1))))</f>
        <v>#VALUE!</v>
      </c>
      <c r="Q13" s="12" t="e">
        <f>((VALUE(MID(Состав!D102,12,1))))</f>
        <v>#VALUE!</v>
      </c>
      <c r="R13" s="11" t="e">
        <f>((VALUE(MID(Состав!D102,13,1))))</f>
        <v>#VALUE!</v>
      </c>
      <c r="S13" s="12" t="e">
        <f>((VALUE(MID(Состав!D102,14,1))))</f>
        <v>#VALUE!</v>
      </c>
      <c r="T13" s="11" t="e">
        <f>((VALUE(MID(Состав!D102,15,1))))</f>
        <v>#VALUE!</v>
      </c>
      <c r="U13" s="12" t="e">
        <f>((VALUE(MID(Состав!D102,16,1))))</f>
        <v>#VALUE!</v>
      </c>
      <c r="V13" s="11" t="e">
        <f>((VALUE(MID(Состав!D102,17,1))))</f>
        <v>#VALUE!</v>
      </c>
      <c r="W13" s="12" t="e">
        <f>((VALUE(MID(Состав!D102,18,1))))</f>
        <v>#VALUE!</v>
      </c>
      <c r="X13" s="13" t="e">
        <f>((VALUE(MID(Состав!D102,19,1))))</f>
        <v>#VALUE!</v>
      </c>
      <c r="Y13" s="12" t="e">
        <f>((VALUE(MID(Состав!D102,20,1))))</f>
        <v>#VALUE!</v>
      </c>
      <c r="AA13" s="7" t="e">
        <f aca="true" t="shared" si="21" ref="AA13:AA18">IF($F$4&lt;&gt;"",CONCATENATE(F13,G13),"**")</f>
        <v>#VALUE!</v>
      </c>
      <c r="AB13" s="7" t="e">
        <f aca="true" t="shared" si="22" ref="AB13:AB18">IF($H$4&lt;&gt;"",CONCATENATE(H13,I13),"**")</f>
        <v>#VALUE!</v>
      </c>
      <c r="AC13" s="7" t="e">
        <f aca="true" t="shared" si="23" ref="AC13:AC18">IF($J$4&lt;&gt;"",CONCATENATE(J13,K13),"**")</f>
        <v>#VALUE!</v>
      </c>
      <c r="AD13" s="7" t="e">
        <f aca="true" t="shared" si="24" ref="AD13:AD18">IF($L$4&lt;&gt;"",CONCATENATE(L13,M13),"**")</f>
        <v>#VALUE!</v>
      </c>
      <c r="AE13" s="7" t="e">
        <f aca="true" t="shared" si="25" ref="AE13:AE18">IF($N$4&lt;&gt;"",CONCATENATE(N13,O13),"**")</f>
        <v>#VALUE!</v>
      </c>
      <c r="AF13" s="7" t="e">
        <f aca="true" t="shared" si="26" ref="AF13:AF18">IF($P$4&lt;&gt;"",CONCATENATE(P13,Q13),"**")</f>
        <v>#VALUE!</v>
      </c>
      <c r="AG13" s="7" t="e">
        <f aca="true" t="shared" si="27" ref="AG13:AG18">IF($R$4&lt;&gt;"",CONCATENATE(R13,S13),"**")</f>
        <v>#VALUE!</v>
      </c>
      <c r="AH13" s="7" t="e">
        <f aca="true" t="shared" si="28" ref="AH13:AH18">IF($T$4&lt;&gt;"",CONCATENATE(T13,U13),"**")</f>
        <v>#VALUE!</v>
      </c>
      <c r="AI13" s="7" t="e">
        <f aca="true" t="shared" si="29" ref="AI13:AI18">IF($V$4&lt;&gt;"",CONCATENATE(V13,W13),"**")</f>
        <v>#VALUE!</v>
      </c>
      <c r="AJ13" s="7" t="e">
        <f aca="true" t="shared" si="30" ref="AJ13:AJ18">IF($X$4&lt;&gt;"",CONCATENATE(X13,Y13),"**")</f>
        <v>#VALUE!</v>
      </c>
      <c r="AL13" s="7" t="e">
        <f t="shared" si="20"/>
        <v>#VALUE!</v>
      </c>
      <c r="AM13" s="46" t="s">
        <v>113</v>
      </c>
      <c r="AN13" s="33">
        <f>COUNTIF(BF6:BF15,"1")</f>
        <v>0</v>
      </c>
      <c r="AO13" s="34">
        <f>COUNTIF(BF6:BF15,"0")</f>
        <v>0</v>
      </c>
      <c r="AP13" s="35">
        <f>COUNTIF(BF6:BF15,"2")</f>
        <v>0</v>
      </c>
    </row>
    <row r="14" spans="2:42" ht="15">
      <c r="B14" s="14">
        <v>2</v>
      </c>
      <c r="C14" s="61">
        <f>IF(Состав!C103="","",Состав!C103)</f>
      </c>
      <c r="D14" s="61"/>
      <c r="E14" s="62"/>
      <c r="F14" s="14" t="e">
        <f>((VALUE(MID(Состав!D103,1,1))))</f>
        <v>#VALUE!</v>
      </c>
      <c r="G14" s="15" t="e">
        <f>((VALUE(MID(Состав!D103,2,1))))</f>
        <v>#VALUE!</v>
      </c>
      <c r="H14" s="14" t="e">
        <f>((VALUE(MID(Состав!D103,3,1))))</f>
        <v>#VALUE!</v>
      </c>
      <c r="I14" s="15" t="e">
        <f>((VALUE(MID(Состав!D103,4,1))))</f>
        <v>#VALUE!</v>
      </c>
      <c r="J14" s="14" t="e">
        <f>((VALUE(MID(Состав!D103,5,1))))</f>
        <v>#VALUE!</v>
      </c>
      <c r="K14" s="15" t="e">
        <f>((VALUE(MID(Состав!D103,6,1))))</f>
        <v>#VALUE!</v>
      </c>
      <c r="L14" s="14" t="e">
        <f>((VALUE(MID(Состав!D103,7,1))))</f>
        <v>#VALUE!</v>
      </c>
      <c r="M14" s="15" t="e">
        <f>((VALUE(MID(Состав!D103,8,1))))</f>
        <v>#VALUE!</v>
      </c>
      <c r="N14" s="14" t="e">
        <f>((VALUE(MID(Состав!D103,9,1))))</f>
        <v>#VALUE!</v>
      </c>
      <c r="O14" s="15" t="e">
        <f>((VALUE(MID(Состав!D103,10,1))))</f>
        <v>#VALUE!</v>
      </c>
      <c r="P14" s="14" t="e">
        <f>((VALUE(MID(Состав!D103,11,1))))</f>
        <v>#VALUE!</v>
      </c>
      <c r="Q14" s="15" t="e">
        <f>((VALUE(MID(Состав!D103,12,1))))</f>
        <v>#VALUE!</v>
      </c>
      <c r="R14" s="14" t="e">
        <f>((VALUE(MID(Состав!D103,13,1))))</f>
        <v>#VALUE!</v>
      </c>
      <c r="S14" s="15" t="e">
        <f>((VALUE(MID(Состав!D103,14,1))))</f>
        <v>#VALUE!</v>
      </c>
      <c r="T14" s="14" t="e">
        <f>((VALUE(MID(Состав!D103,15,1))))</f>
        <v>#VALUE!</v>
      </c>
      <c r="U14" s="15" t="e">
        <f>((VALUE(MID(Состав!D103,16,1))))</f>
        <v>#VALUE!</v>
      </c>
      <c r="V14" s="14" t="e">
        <f>((VALUE(MID(Состав!D103,17,1))))</f>
        <v>#VALUE!</v>
      </c>
      <c r="W14" s="15" t="e">
        <f>((VALUE(MID(Состав!D103,18,1))))</f>
        <v>#VALUE!</v>
      </c>
      <c r="X14" s="16" t="e">
        <f>((VALUE(MID(Состав!D103,19,1))))</f>
        <v>#VALUE!</v>
      </c>
      <c r="Y14" s="15" t="e">
        <f>((VALUE(MID(Состав!D103,20,1))))</f>
        <v>#VALUE!</v>
      </c>
      <c r="AA14" s="7" t="e">
        <f t="shared" si="21"/>
        <v>#VALUE!</v>
      </c>
      <c r="AB14" s="7" t="e">
        <f t="shared" si="22"/>
        <v>#VALUE!</v>
      </c>
      <c r="AC14" s="7" t="e">
        <f t="shared" si="23"/>
        <v>#VALUE!</v>
      </c>
      <c r="AD14" s="7" t="e">
        <f t="shared" si="24"/>
        <v>#VALUE!</v>
      </c>
      <c r="AE14" s="7" t="e">
        <f t="shared" si="25"/>
        <v>#VALUE!</v>
      </c>
      <c r="AF14" s="7" t="e">
        <f t="shared" si="26"/>
        <v>#VALUE!</v>
      </c>
      <c r="AG14" s="7" t="e">
        <f t="shared" si="27"/>
        <v>#VALUE!</v>
      </c>
      <c r="AH14" s="7" t="e">
        <f t="shared" si="28"/>
        <v>#VALUE!</v>
      </c>
      <c r="AI14" s="7" t="e">
        <f t="shared" si="29"/>
        <v>#VALUE!</v>
      </c>
      <c r="AJ14" s="7" t="e">
        <f t="shared" si="30"/>
        <v>#VALUE!</v>
      </c>
      <c r="AL14" s="7" t="e">
        <f t="shared" si="20"/>
        <v>#VALUE!</v>
      </c>
      <c r="AM14" s="46" t="s">
        <v>114</v>
      </c>
      <c r="AN14" s="33">
        <f>COUNTIF(BH6:BH15,"1")</f>
        <v>0</v>
      </c>
      <c r="AO14" s="34">
        <f>COUNTIF(BH6:BH15,"0")</f>
        <v>0</v>
      </c>
      <c r="AP14" s="35">
        <f>COUNTIF(BH6:BH15,"2")</f>
        <v>0</v>
      </c>
    </row>
    <row r="15" spans="2:42" ht="15.75" thickBot="1">
      <c r="B15" s="14">
        <v>3</v>
      </c>
      <c r="C15" s="61">
        <f>IF(Состав!C104="","",Состав!C104)</f>
      </c>
      <c r="D15" s="61"/>
      <c r="E15" s="62"/>
      <c r="F15" s="14" t="e">
        <f>((VALUE(MID(Состав!D104,1,1))))</f>
        <v>#VALUE!</v>
      </c>
      <c r="G15" s="15" t="e">
        <f>((VALUE(MID(Состав!D104,2,1))))</f>
        <v>#VALUE!</v>
      </c>
      <c r="H15" s="14" t="e">
        <f>((VALUE(MID(Состав!D104,3,1))))</f>
        <v>#VALUE!</v>
      </c>
      <c r="I15" s="15" t="e">
        <f>((VALUE(MID(Состав!D104,4,1))))</f>
        <v>#VALUE!</v>
      </c>
      <c r="J15" s="14" t="e">
        <f>((VALUE(MID(Состав!D104,5,1))))</f>
        <v>#VALUE!</v>
      </c>
      <c r="K15" s="15" t="e">
        <f>((VALUE(MID(Состав!D104,6,1))))</f>
        <v>#VALUE!</v>
      </c>
      <c r="L15" s="14" t="e">
        <f>((VALUE(MID(Состав!D104,7,1))))</f>
        <v>#VALUE!</v>
      </c>
      <c r="M15" s="15" t="e">
        <f>((VALUE(MID(Состав!D104,8,1))))</f>
        <v>#VALUE!</v>
      </c>
      <c r="N15" s="14" t="e">
        <f>((VALUE(MID(Состав!D104,9,1))))</f>
        <v>#VALUE!</v>
      </c>
      <c r="O15" s="15" t="e">
        <f>((VALUE(MID(Состав!D104,10,1))))</f>
        <v>#VALUE!</v>
      </c>
      <c r="P15" s="14" t="e">
        <f>((VALUE(MID(Состав!D104,11,1))))</f>
        <v>#VALUE!</v>
      </c>
      <c r="Q15" s="15" t="e">
        <f>((VALUE(MID(Состав!D104,12,1))))</f>
        <v>#VALUE!</v>
      </c>
      <c r="R15" s="14" t="e">
        <f>((VALUE(MID(Состав!D104,13,1))))</f>
        <v>#VALUE!</v>
      </c>
      <c r="S15" s="15" t="e">
        <f>((VALUE(MID(Состав!D104,14,1))))</f>
        <v>#VALUE!</v>
      </c>
      <c r="T15" s="14" t="e">
        <f>((VALUE(MID(Состав!D104,15,1))))</f>
        <v>#VALUE!</v>
      </c>
      <c r="U15" s="15" t="e">
        <f>((VALUE(MID(Состав!D104,16,1))))</f>
        <v>#VALUE!</v>
      </c>
      <c r="V15" s="14" t="e">
        <f>((VALUE(MID(Состав!D104,17,1))))</f>
        <v>#VALUE!</v>
      </c>
      <c r="W15" s="15" t="e">
        <f>((VALUE(MID(Состав!D104,18,1))))</f>
        <v>#VALUE!</v>
      </c>
      <c r="X15" s="16" t="e">
        <f>((VALUE(MID(Состав!D104,19,1))))</f>
        <v>#VALUE!</v>
      </c>
      <c r="Y15" s="15" t="e">
        <f>((VALUE(MID(Состав!D104,20,1))))</f>
        <v>#VALUE!</v>
      </c>
      <c r="AA15" s="7" t="e">
        <f t="shared" si="21"/>
        <v>#VALUE!</v>
      </c>
      <c r="AB15" s="7" t="e">
        <f t="shared" si="22"/>
        <v>#VALUE!</v>
      </c>
      <c r="AC15" s="7" t="e">
        <f t="shared" si="23"/>
        <v>#VALUE!</v>
      </c>
      <c r="AD15" s="7" t="e">
        <f t="shared" si="24"/>
        <v>#VALUE!</v>
      </c>
      <c r="AE15" s="7" t="e">
        <f t="shared" si="25"/>
        <v>#VALUE!</v>
      </c>
      <c r="AF15" s="7" t="e">
        <f t="shared" si="26"/>
        <v>#VALUE!</v>
      </c>
      <c r="AG15" s="7" t="e">
        <f t="shared" si="27"/>
        <v>#VALUE!</v>
      </c>
      <c r="AH15" s="7" t="e">
        <f t="shared" si="28"/>
        <v>#VALUE!</v>
      </c>
      <c r="AI15" s="7" t="e">
        <f t="shared" si="29"/>
        <v>#VALUE!</v>
      </c>
      <c r="AJ15" s="7" t="e">
        <f t="shared" si="30"/>
        <v>#VALUE!</v>
      </c>
      <c r="AL15" s="7" t="e">
        <f t="shared" si="20"/>
        <v>#VALUE!</v>
      </c>
      <c r="AM15" s="47" t="s">
        <v>115</v>
      </c>
      <c r="AN15" s="36">
        <f>COUNTIF(BJ6:BJ15,"1")</f>
        <v>0</v>
      </c>
      <c r="AO15" s="37">
        <f>COUNTIF(BJ6:BJ15,"0")</f>
        <v>0</v>
      </c>
      <c r="AP15" s="38">
        <f>COUNTIF(BJ6:BJ15,"2")</f>
        <v>0</v>
      </c>
    </row>
    <row r="16" spans="2:42" ht="16.5" thickBot="1" thickTop="1">
      <c r="B16" s="14">
        <v>4</v>
      </c>
      <c r="C16" s="61">
        <f>IF(Состав!C105="","",Состав!C105)</f>
      </c>
      <c r="D16" s="61"/>
      <c r="E16" s="62"/>
      <c r="F16" s="14" t="e">
        <f>((VALUE(MID(Состав!D105,1,1))))</f>
        <v>#VALUE!</v>
      </c>
      <c r="G16" s="15" t="e">
        <f>((VALUE(MID(Состав!D105,2,1))))</f>
        <v>#VALUE!</v>
      </c>
      <c r="H16" s="14" t="e">
        <f>((VALUE(MID(Состав!D105,3,1))))</f>
        <v>#VALUE!</v>
      </c>
      <c r="I16" s="15" t="e">
        <f>((VALUE(MID(Состав!D105,4,1))))</f>
        <v>#VALUE!</v>
      </c>
      <c r="J16" s="14" t="e">
        <f>((VALUE(MID(Состав!D105,5,1))))</f>
        <v>#VALUE!</v>
      </c>
      <c r="K16" s="15" t="e">
        <f>((VALUE(MID(Состав!D105,6,1))))</f>
        <v>#VALUE!</v>
      </c>
      <c r="L16" s="14" t="e">
        <f>((VALUE(MID(Состав!D105,7,1))))</f>
        <v>#VALUE!</v>
      </c>
      <c r="M16" s="15" t="e">
        <f>((VALUE(MID(Состав!D105,8,1))))</f>
        <v>#VALUE!</v>
      </c>
      <c r="N16" s="14" t="e">
        <f>((VALUE(MID(Состав!D105,9,1))))</f>
        <v>#VALUE!</v>
      </c>
      <c r="O16" s="15" t="e">
        <f>((VALUE(MID(Состав!D105,10,1))))</f>
        <v>#VALUE!</v>
      </c>
      <c r="P16" s="14" t="e">
        <f>((VALUE(MID(Состав!D105,11,1))))</f>
        <v>#VALUE!</v>
      </c>
      <c r="Q16" s="15" t="e">
        <f>((VALUE(MID(Состав!D105,12,1))))</f>
        <v>#VALUE!</v>
      </c>
      <c r="R16" s="14" t="e">
        <f>((VALUE(MID(Состав!D105,13,1))))</f>
        <v>#VALUE!</v>
      </c>
      <c r="S16" s="15" t="e">
        <f>((VALUE(MID(Состав!D105,14,1))))</f>
        <v>#VALUE!</v>
      </c>
      <c r="T16" s="14" t="e">
        <f>((VALUE(MID(Состав!D105,15,1))))</f>
        <v>#VALUE!</v>
      </c>
      <c r="U16" s="15" t="e">
        <f>((VALUE(MID(Состав!D105,16,1))))</f>
        <v>#VALUE!</v>
      </c>
      <c r="V16" s="14" t="e">
        <f>((VALUE(MID(Состав!D105,17,1))))</f>
        <v>#VALUE!</v>
      </c>
      <c r="W16" s="15" t="e">
        <f>((VALUE(MID(Состав!D105,18,1))))</f>
        <v>#VALUE!</v>
      </c>
      <c r="X16" s="16" t="e">
        <f>((VALUE(MID(Состав!D105,19,1))))</f>
        <v>#VALUE!</v>
      </c>
      <c r="Y16" s="15" t="e">
        <f>((VALUE(MID(Состав!D105,20,1))))</f>
        <v>#VALUE!</v>
      </c>
      <c r="AA16" s="7" t="e">
        <f t="shared" si="21"/>
        <v>#VALUE!</v>
      </c>
      <c r="AB16" s="7" t="e">
        <f t="shared" si="22"/>
        <v>#VALUE!</v>
      </c>
      <c r="AC16" s="7" t="e">
        <f t="shared" si="23"/>
        <v>#VALUE!</v>
      </c>
      <c r="AD16" s="7" t="e">
        <f t="shared" si="24"/>
        <v>#VALUE!</v>
      </c>
      <c r="AE16" s="7" t="e">
        <f t="shared" si="25"/>
        <v>#VALUE!</v>
      </c>
      <c r="AF16" s="7" t="e">
        <f t="shared" si="26"/>
        <v>#VALUE!</v>
      </c>
      <c r="AG16" s="7" t="e">
        <f t="shared" si="27"/>
        <v>#VALUE!</v>
      </c>
      <c r="AH16" s="7" t="e">
        <f t="shared" si="28"/>
        <v>#VALUE!</v>
      </c>
      <c r="AI16" s="7" t="e">
        <f t="shared" si="29"/>
        <v>#VALUE!</v>
      </c>
      <c r="AJ16" s="7" t="e">
        <f t="shared" si="30"/>
        <v>#VALUE!</v>
      </c>
      <c r="AL16" s="7" t="e">
        <f t="shared" si="20"/>
        <v>#VALUE!</v>
      </c>
      <c r="AN16" s="39" t="s">
        <v>7</v>
      </c>
      <c r="AO16" s="40" t="s">
        <v>9</v>
      </c>
      <c r="AP16" s="41" t="s">
        <v>8</v>
      </c>
    </row>
    <row r="17" spans="2:38" ht="15.75" thickTop="1">
      <c r="B17" s="14">
        <v>5</v>
      </c>
      <c r="C17" s="61">
        <f>IF(Состав!C106="","",Состав!C106)</f>
      </c>
      <c r="D17" s="61"/>
      <c r="E17" s="62"/>
      <c r="F17" s="14" t="e">
        <f>((VALUE(MID(Состав!D106,1,1))))</f>
        <v>#VALUE!</v>
      </c>
      <c r="G17" s="15" t="e">
        <f>((VALUE(MID(Состав!D106,2,1))))</f>
        <v>#VALUE!</v>
      </c>
      <c r="H17" s="14" t="e">
        <f>((VALUE(MID(Состав!D106,3,1))))</f>
        <v>#VALUE!</v>
      </c>
      <c r="I17" s="15" t="e">
        <f>((VALUE(MID(Состав!D106,4,1))))</f>
        <v>#VALUE!</v>
      </c>
      <c r="J17" s="14" t="e">
        <f>((VALUE(MID(Состав!D106,5,1))))</f>
        <v>#VALUE!</v>
      </c>
      <c r="K17" s="15" t="e">
        <f>((VALUE(MID(Состав!D106,6,1))))</f>
        <v>#VALUE!</v>
      </c>
      <c r="L17" s="14" t="e">
        <f>((VALUE(MID(Состав!D106,7,1))))</f>
        <v>#VALUE!</v>
      </c>
      <c r="M17" s="15" t="e">
        <f>((VALUE(MID(Состав!D106,8,1))))</f>
        <v>#VALUE!</v>
      </c>
      <c r="N17" s="14" t="e">
        <f>((VALUE(MID(Состав!D106,9,1))))</f>
        <v>#VALUE!</v>
      </c>
      <c r="O17" s="15" t="e">
        <f>((VALUE(MID(Состав!D106,10,1))))</f>
        <v>#VALUE!</v>
      </c>
      <c r="P17" s="14" t="e">
        <f>((VALUE(MID(Состав!D106,11,1))))</f>
        <v>#VALUE!</v>
      </c>
      <c r="Q17" s="15" t="e">
        <f>((VALUE(MID(Состав!D106,12,1))))</f>
        <v>#VALUE!</v>
      </c>
      <c r="R17" s="14" t="e">
        <f>((VALUE(MID(Состав!D106,13,1))))</f>
        <v>#VALUE!</v>
      </c>
      <c r="S17" s="15" t="e">
        <f>((VALUE(MID(Состав!D106,14,1))))</f>
        <v>#VALUE!</v>
      </c>
      <c r="T17" s="14" t="e">
        <f>((VALUE(MID(Состав!D106,15,1))))</f>
        <v>#VALUE!</v>
      </c>
      <c r="U17" s="15" t="e">
        <f>((VALUE(MID(Состав!D106,16,1))))</f>
        <v>#VALUE!</v>
      </c>
      <c r="V17" s="14" t="e">
        <f>((VALUE(MID(Состав!D106,17,1))))</f>
        <v>#VALUE!</v>
      </c>
      <c r="W17" s="15" t="e">
        <f>((VALUE(MID(Состав!D106,18,1))))</f>
        <v>#VALUE!</v>
      </c>
      <c r="X17" s="16" t="e">
        <f>((VALUE(MID(Состав!D106,19,1))))</f>
        <v>#VALUE!</v>
      </c>
      <c r="Y17" s="15" t="e">
        <f>((VALUE(MID(Состав!D106,20,1))))</f>
        <v>#VALUE!</v>
      </c>
      <c r="AA17" s="7" t="e">
        <f t="shared" si="21"/>
        <v>#VALUE!</v>
      </c>
      <c r="AB17" s="7" t="e">
        <f t="shared" si="22"/>
        <v>#VALUE!</v>
      </c>
      <c r="AC17" s="7" t="e">
        <f t="shared" si="23"/>
        <v>#VALUE!</v>
      </c>
      <c r="AD17" s="7" t="e">
        <f t="shared" si="24"/>
        <v>#VALUE!</v>
      </c>
      <c r="AE17" s="7" t="e">
        <f t="shared" si="25"/>
        <v>#VALUE!</v>
      </c>
      <c r="AF17" s="7" t="e">
        <f t="shared" si="26"/>
        <v>#VALUE!</v>
      </c>
      <c r="AG17" s="7" t="e">
        <f t="shared" si="27"/>
        <v>#VALUE!</v>
      </c>
      <c r="AH17" s="7" t="e">
        <f t="shared" si="28"/>
        <v>#VALUE!</v>
      </c>
      <c r="AI17" s="7" t="e">
        <f t="shared" si="29"/>
        <v>#VALUE!</v>
      </c>
      <c r="AJ17" s="7" t="e">
        <f t="shared" si="30"/>
        <v>#VALUE!</v>
      </c>
      <c r="AL17" s="7" t="e">
        <f t="shared" si="20"/>
        <v>#VALUE!</v>
      </c>
    </row>
    <row r="18" spans="2:38" ht="15.75" thickBot="1">
      <c r="B18" s="17">
        <v>6</v>
      </c>
      <c r="C18" s="65">
        <f>IF(Состав!C107="","",Состав!C107)</f>
      </c>
      <c r="D18" s="65"/>
      <c r="E18" s="66"/>
      <c r="F18" s="17" t="e">
        <f>((VALUE(MID(Состав!D107,1,1))))</f>
        <v>#VALUE!</v>
      </c>
      <c r="G18" s="18" t="e">
        <f>((VALUE(MID(Состав!D107,2,1))))</f>
        <v>#VALUE!</v>
      </c>
      <c r="H18" s="17" t="e">
        <f>((VALUE(MID(Состав!D107,3,1))))</f>
        <v>#VALUE!</v>
      </c>
      <c r="I18" s="18" t="e">
        <f>((VALUE(MID(Состав!D107,4,1))))</f>
        <v>#VALUE!</v>
      </c>
      <c r="J18" s="17" t="e">
        <f>((VALUE(MID(Состав!D107,5,1))))</f>
        <v>#VALUE!</v>
      </c>
      <c r="K18" s="18" t="e">
        <f>((VALUE(MID(Состав!D107,6,1))))</f>
        <v>#VALUE!</v>
      </c>
      <c r="L18" s="17" t="e">
        <f>((VALUE(MID(Состав!D107,7,1))))</f>
        <v>#VALUE!</v>
      </c>
      <c r="M18" s="18" t="e">
        <f>((VALUE(MID(Состав!D107,8,1))))</f>
        <v>#VALUE!</v>
      </c>
      <c r="N18" s="17" t="e">
        <f>((VALUE(MID(Состав!D107,9,1))))</f>
        <v>#VALUE!</v>
      </c>
      <c r="O18" s="18" t="e">
        <f>((VALUE(MID(Состав!D107,10,1))))</f>
        <v>#VALUE!</v>
      </c>
      <c r="P18" s="17" t="e">
        <f>((VALUE(MID(Состав!D107,11,1))))</f>
        <v>#VALUE!</v>
      </c>
      <c r="Q18" s="18" t="e">
        <f>((VALUE(MID(Состав!D107,12,1))))</f>
        <v>#VALUE!</v>
      </c>
      <c r="R18" s="17" t="e">
        <f>((VALUE(MID(Состав!D107,13,1))))</f>
        <v>#VALUE!</v>
      </c>
      <c r="S18" s="18" t="e">
        <f>((VALUE(MID(Состав!D107,14,1))))</f>
        <v>#VALUE!</v>
      </c>
      <c r="T18" s="17" t="e">
        <f>((VALUE(MID(Состав!D107,15,1))))</f>
        <v>#VALUE!</v>
      </c>
      <c r="U18" s="18" t="e">
        <f>((VALUE(MID(Состав!D107,16,1))))</f>
        <v>#VALUE!</v>
      </c>
      <c r="V18" s="17" t="e">
        <f>((VALUE(MID(Состав!D107,17,1))))</f>
        <v>#VALUE!</v>
      </c>
      <c r="W18" s="18" t="e">
        <f>((VALUE(MID(Состав!D107,18,1))))</f>
        <v>#VALUE!</v>
      </c>
      <c r="X18" s="19" t="e">
        <f>((VALUE(MID(Состав!D107,19,1))))</f>
        <v>#VALUE!</v>
      </c>
      <c r="Y18" s="18" t="e">
        <f>((VALUE(MID(Состав!D107,20,1))))</f>
        <v>#VALUE!</v>
      </c>
      <c r="AA18" s="7" t="e">
        <f t="shared" si="21"/>
        <v>#VALUE!</v>
      </c>
      <c r="AB18" s="7" t="e">
        <f t="shared" si="22"/>
        <v>#VALUE!</v>
      </c>
      <c r="AC18" s="7" t="e">
        <f t="shared" si="23"/>
        <v>#VALUE!</v>
      </c>
      <c r="AD18" s="7" t="e">
        <f t="shared" si="24"/>
        <v>#VALUE!</v>
      </c>
      <c r="AE18" s="7" t="e">
        <f t="shared" si="25"/>
        <v>#VALUE!</v>
      </c>
      <c r="AF18" s="7" t="e">
        <f t="shared" si="26"/>
        <v>#VALUE!</v>
      </c>
      <c r="AG18" s="7" t="e">
        <f t="shared" si="27"/>
        <v>#VALUE!</v>
      </c>
      <c r="AH18" s="7" t="e">
        <f t="shared" si="28"/>
        <v>#VALUE!</v>
      </c>
      <c r="AI18" s="7" t="e">
        <f t="shared" si="29"/>
        <v>#VALUE!</v>
      </c>
      <c r="AJ18" s="7" t="e">
        <f t="shared" si="30"/>
        <v>#VALUE!</v>
      </c>
      <c r="AL18" s="7" t="e">
        <f t="shared" si="20"/>
        <v>#VALUE!</v>
      </c>
    </row>
    <row r="19" ht="15.75" thickTop="1"/>
  </sheetData>
  <sheetProtection sheet="1"/>
  <mergeCells count="35">
    <mergeCell ref="V5:W5"/>
    <mergeCell ref="X5:Y5"/>
    <mergeCell ref="L5:M5"/>
    <mergeCell ref="N5:O5"/>
    <mergeCell ref="P5:Q5"/>
    <mergeCell ref="R5:S5"/>
    <mergeCell ref="T5:U5"/>
    <mergeCell ref="C16:E16"/>
    <mergeCell ref="C17:E17"/>
    <mergeCell ref="C18:E18"/>
    <mergeCell ref="J4:K4"/>
    <mergeCell ref="C8:E8"/>
    <mergeCell ref="C11:E11"/>
    <mergeCell ref="C12:E12"/>
    <mergeCell ref="C13:E13"/>
    <mergeCell ref="C14:E14"/>
    <mergeCell ref="C15:E15"/>
    <mergeCell ref="C9:E9"/>
    <mergeCell ref="C10:E10"/>
    <mergeCell ref="C6:E6"/>
    <mergeCell ref="C7:E7"/>
    <mergeCell ref="F2:Y3"/>
    <mergeCell ref="F4:G4"/>
    <mergeCell ref="H4:I4"/>
    <mergeCell ref="T4:U4"/>
    <mergeCell ref="V4:W4"/>
    <mergeCell ref="X4:Y4"/>
    <mergeCell ref="P4:Q4"/>
    <mergeCell ref="R4:S4"/>
    <mergeCell ref="L4:M4"/>
    <mergeCell ref="N4:O4"/>
    <mergeCell ref="F5:G5"/>
    <mergeCell ref="H5:I5"/>
    <mergeCell ref="J5:K5"/>
    <mergeCell ref="C4:E4"/>
  </mergeCells>
  <conditionalFormatting sqref="F6:G11 F13:G18">
    <cfRule type="expression" priority="35" dxfId="0" stopIfTrue="1">
      <formula>IF($F$4="",1,0)</formula>
    </cfRule>
  </conditionalFormatting>
  <conditionalFormatting sqref="H6:I11 H13:I18">
    <cfRule type="expression" priority="34" dxfId="0" stopIfTrue="1">
      <formula>IF($H$4="",1,0)</formula>
    </cfRule>
  </conditionalFormatting>
  <conditionalFormatting sqref="J6:K11 J13:K18">
    <cfRule type="expression" priority="33" dxfId="0" stopIfTrue="1">
      <formula>IF($J$4="",1,0)</formula>
    </cfRule>
  </conditionalFormatting>
  <conditionalFormatting sqref="L6:M11 L13:M18">
    <cfRule type="expression" priority="32" dxfId="0" stopIfTrue="1">
      <formula>IF($L$4="",1,0)</formula>
    </cfRule>
  </conditionalFormatting>
  <conditionalFormatting sqref="N6:O11 N13:O18">
    <cfRule type="expression" priority="31" dxfId="0" stopIfTrue="1">
      <formula>IF($N$4="",1,0)</formula>
    </cfRule>
  </conditionalFormatting>
  <conditionalFormatting sqref="P6:Q11 P13:Q18">
    <cfRule type="expression" priority="30" dxfId="0" stopIfTrue="1">
      <formula>IF($P$4="",1,0)</formula>
    </cfRule>
  </conditionalFormatting>
  <conditionalFormatting sqref="R6:S11 R13:S18">
    <cfRule type="expression" priority="29" dxfId="0" stopIfTrue="1">
      <formula>IF($R$4="",1,0)</formula>
    </cfRule>
  </conditionalFormatting>
  <conditionalFormatting sqref="T6:U11 T13:U18">
    <cfRule type="expression" priority="28" dxfId="0" stopIfTrue="1">
      <formula>IF($T$4="",1,0)</formula>
    </cfRule>
  </conditionalFormatting>
  <conditionalFormatting sqref="V6:W11 V13:W18">
    <cfRule type="expression" priority="27" dxfId="0" stopIfTrue="1">
      <formula>IF($V$4="",1,0)</formula>
    </cfRule>
  </conditionalFormatting>
  <conditionalFormatting sqref="X6:Y11 X13:Y18">
    <cfRule type="expression" priority="26" dxfId="0" stopIfTrue="1">
      <formula>IF($X$4="",1,0)</formula>
    </cfRule>
  </conditionalFormatting>
  <conditionalFormatting sqref="F6:Y6">
    <cfRule type="expression" priority="23" dxfId="10" stopIfTrue="1">
      <formula>ISERROR($F$6:$Y$6)</formula>
    </cfRule>
  </conditionalFormatting>
  <conditionalFormatting sqref="F7:Y7">
    <cfRule type="expression" priority="22" dxfId="10" stopIfTrue="1">
      <formula>ISERROR($F$7:$Y$7)</formula>
    </cfRule>
  </conditionalFormatting>
  <conditionalFormatting sqref="F8:Y8">
    <cfRule type="expression" priority="21" dxfId="19" stopIfTrue="1">
      <formula>ISERROR($F$8:$Y$8)</formula>
    </cfRule>
  </conditionalFormatting>
  <conditionalFormatting sqref="F9:Y9">
    <cfRule type="expression" priority="20" dxfId="10" stopIfTrue="1">
      <formula>ISERROR($F$9:$Y$9)</formula>
    </cfRule>
  </conditionalFormatting>
  <conditionalFormatting sqref="F10:Y10">
    <cfRule type="expression" priority="19" dxfId="10" stopIfTrue="1">
      <formula>ISERROR($F$10:$Y$10)</formula>
    </cfRule>
  </conditionalFormatting>
  <conditionalFormatting sqref="F11:Y11">
    <cfRule type="expression" priority="18" dxfId="10" stopIfTrue="1">
      <formula>ISERROR($F$11:$Y$11)</formula>
    </cfRule>
  </conditionalFormatting>
  <conditionalFormatting sqref="F13:Y13">
    <cfRule type="expression" priority="17" dxfId="10" stopIfTrue="1">
      <formula>ISERROR($F$13:$Y$13)</formula>
    </cfRule>
  </conditionalFormatting>
  <conditionalFormatting sqref="F14:Y14">
    <cfRule type="expression" priority="16" dxfId="10" stopIfTrue="1">
      <formula>ISERROR($F$14:$Y$14)</formula>
    </cfRule>
  </conditionalFormatting>
  <conditionalFormatting sqref="F15:Y15">
    <cfRule type="expression" priority="15" dxfId="10" stopIfTrue="1">
      <formula>ISERROR($F$15:$Y$15)</formula>
    </cfRule>
  </conditionalFormatting>
  <conditionalFormatting sqref="F16:Y16">
    <cfRule type="expression" priority="13" dxfId="10" stopIfTrue="1">
      <formula>ISERROR($F$16:$Y$16)</formula>
    </cfRule>
  </conditionalFormatting>
  <conditionalFormatting sqref="F17:Y17">
    <cfRule type="expression" priority="12" dxfId="10" stopIfTrue="1">
      <formula>ISERROR($F$17:$Y$17)</formula>
    </cfRule>
  </conditionalFormatting>
  <conditionalFormatting sqref="F18:Y18">
    <cfRule type="expression" priority="11" dxfId="10" stopIfTrue="1">
      <formula>ISERROR($F$18:$Y$18)</formula>
    </cfRule>
  </conditionalFormatting>
  <conditionalFormatting sqref="AN6:AP6">
    <cfRule type="expression" priority="10" dxfId="0" stopIfTrue="1">
      <formula>IF($AA$6="**",1,0)</formula>
    </cfRule>
  </conditionalFormatting>
  <conditionalFormatting sqref="AN7:AP7">
    <cfRule type="expression" priority="9" dxfId="0" stopIfTrue="1">
      <formula>IF($AB$6="**",1,0)</formula>
    </cfRule>
  </conditionalFormatting>
  <conditionalFormatting sqref="AN8:AP8">
    <cfRule type="expression" priority="8" dxfId="0" stopIfTrue="1">
      <formula>IF($AC$6="**",1,0)</formula>
    </cfRule>
  </conditionalFormatting>
  <conditionalFormatting sqref="AN9:AP9">
    <cfRule type="expression" priority="7" dxfId="0" stopIfTrue="1">
      <formula>IF($AD$6="**",1,0)</formula>
    </cfRule>
  </conditionalFormatting>
  <conditionalFormatting sqref="AN10:AP10">
    <cfRule type="expression" priority="6" dxfId="0" stopIfTrue="1">
      <formula>IF($AE$6="**",1,0)</formula>
    </cfRule>
  </conditionalFormatting>
  <conditionalFormatting sqref="AN11:AP11">
    <cfRule type="expression" priority="5" dxfId="0" stopIfTrue="1">
      <formula>IF($AF$6="**",1,0)</formula>
    </cfRule>
  </conditionalFormatting>
  <conditionalFormatting sqref="AN12:AP12">
    <cfRule type="expression" priority="4" dxfId="0" stopIfTrue="1">
      <formula>IF($AG$6="**",1,0)</formula>
    </cfRule>
  </conditionalFormatting>
  <conditionalFormatting sqref="AN13:AP13">
    <cfRule type="expression" priority="3" dxfId="0" stopIfTrue="1">
      <formula>IF($AH$6="**",1,0)</formula>
    </cfRule>
  </conditionalFormatting>
  <conditionalFormatting sqref="AN14:AP14">
    <cfRule type="expression" priority="2" dxfId="0" stopIfTrue="1">
      <formula>IF($AI$6="**",1,0)</formula>
    </cfRule>
  </conditionalFormatting>
  <conditionalFormatting sqref="AN15:AP15">
    <cfRule type="expression" priority="1" dxfId="0" stopIfTrue="1">
      <formula>IF($AJ$6="**",1,0)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.8515625" style="8" customWidth="1"/>
    <col min="2" max="2" width="4.28125" style="7" customWidth="1"/>
    <col min="3" max="3" width="21.421875" style="7" customWidth="1"/>
    <col min="4" max="4" width="34.7109375" style="8" customWidth="1"/>
    <col min="5" max="16384" width="9.140625" style="8" customWidth="1"/>
  </cols>
  <sheetData>
    <row r="1" ht="7.5" customHeight="1" thickBot="1"/>
    <row r="2" spans="2:4" ht="15.75" thickTop="1">
      <c r="B2" s="11">
        <v>1</v>
      </c>
      <c r="C2" s="25">
        <f>Мониторинг!C6</f>
      </c>
      <c r="D2" s="12" t="e">
        <f>Мониторинг!AL6</f>
        <v>#VALUE!</v>
      </c>
    </row>
    <row r="3" spans="2:4" ht="15" hidden="1">
      <c r="B3" s="21"/>
      <c r="C3" s="26"/>
      <c r="D3" s="22"/>
    </row>
    <row r="4" spans="2:4" ht="15">
      <c r="B4" s="14">
        <v>2</v>
      </c>
      <c r="C4" s="27">
        <f>Мониторинг!C7</f>
      </c>
      <c r="D4" s="15" t="e">
        <f>Мониторинг!AL7</f>
        <v>#VALUE!</v>
      </c>
    </row>
    <row r="5" spans="2:4" ht="15" hidden="1">
      <c r="B5" s="14"/>
      <c r="C5" s="27"/>
      <c r="D5" s="15"/>
    </row>
    <row r="6" spans="2:4" ht="15">
      <c r="B6" s="14">
        <v>3</v>
      </c>
      <c r="C6" s="27">
        <f>Мониторинг!C8</f>
      </c>
      <c r="D6" s="15" t="e">
        <f>Мониторинг!AL8</f>
        <v>#VALUE!</v>
      </c>
    </row>
    <row r="7" spans="2:4" ht="15" hidden="1">
      <c r="B7" s="14"/>
      <c r="C7" s="27"/>
      <c r="D7" s="15"/>
    </row>
    <row r="8" spans="2:4" ht="15">
      <c r="B8" s="14">
        <v>4</v>
      </c>
      <c r="C8" s="27">
        <f>Мониторинг!C9</f>
      </c>
      <c r="D8" s="15" t="e">
        <f>Мониторинг!AL9</f>
        <v>#VALUE!</v>
      </c>
    </row>
    <row r="9" spans="2:4" ht="15" hidden="1">
      <c r="B9" s="14"/>
      <c r="C9" s="27"/>
      <c r="D9" s="15"/>
    </row>
    <row r="10" spans="2:4" ht="15">
      <c r="B10" s="14">
        <v>5</v>
      </c>
      <c r="C10" s="27">
        <f>Мониторинг!C10</f>
      </c>
      <c r="D10" s="15" t="e">
        <f>Мониторинг!AL10</f>
        <v>#VALUE!</v>
      </c>
    </row>
    <row r="11" spans="2:4" ht="15" hidden="1">
      <c r="B11" s="23"/>
      <c r="C11" s="28"/>
      <c r="D11" s="24"/>
    </row>
    <row r="12" spans="2:4" ht="15.75" thickBot="1">
      <c r="B12" s="17">
        <v>6</v>
      </c>
      <c r="C12" s="29">
        <f>Мониторинг!C11</f>
      </c>
      <c r="D12" s="18" t="e">
        <f>Мониторинг!AL11</f>
        <v>#VALUE!</v>
      </c>
    </row>
    <row r="13" ht="16.5" thickBot="1" thickTop="1">
      <c r="D13" s="10"/>
    </row>
    <row r="14" spans="2:4" ht="15.75" thickTop="1">
      <c r="B14" s="11">
        <v>1</v>
      </c>
      <c r="C14" s="25">
        <f>Мониторинг!C13</f>
      </c>
      <c r="D14" s="12" t="e">
        <f>Мониторинг!AL13</f>
        <v>#VALUE!</v>
      </c>
    </row>
    <row r="15" spans="2:4" ht="15" hidden="1">
      <c r="B15" s="21"/>
      <c r="C15" s="26"/>
      <c r="D15" s="22"/>
    </row>
    <row r="16" spans="2:4" ht="15">
      <c r="B16" s="14">
        <v>2</v>
      </c>
      <c r="C16" s="27">
        <f>Мониторинг!C14</f>
      </c>
      <c r="D16" s="15" t="e">
        <f>Мониторинг!AL14</f>
        <v>#VALUE!</v>
      </c>
    </row>
    <row r="17" spans="2:4" ht="15" hidden="1">
      <c r="B17" s="14"/>
      <c r="C17" s="27"/>
      <c r="D17" s="15"/>
    </row>
    <row r="18" spans="2:4" ht="15">
      <c r="B18" s="14">
        <v>3</v>
      </c>
      <c r="C18" s="27">
        <f>Мониторинг!C15</f>
      </c>
      <c r="D18" s="15" t="e">
        <f>Мониторинг!AL15</f>
        <v>#VALUE!</v>
      </c>
    </row>
    <row r="19" spans="2:4" ht="15" hidden="1">
      <c r="B19" s="14"/>
      <c r="C19" s="27"/>
      <c r="D19" s="15"/>
    </row>
    <row r="20" spans="2:4" ht="15">
      <c r="B20" s="14">
        <v>4</v>
      </c>
      <c r="C20" s="27">
        <f>Мониторинг!C16</f>
      </c>
      <c r="D20" s="15" t="e">
        <f>Мониторинг!AL16</f>
        <v>#VALUE!</v>
      </c>
    </row>
    <row r="21" spans="2:4" ht="15" hidden="1">
      <c r="B21" s="14"/>
      <c r="C21" s="27"/>
      <c r="D21" s="15"/>
    </row>
    <row r="22" spans="2:4" ht="15">
      <c r="B22" s="14">
        <v>5</v>
      </c>
      <c r="C22" s="27">
        <f>Мониторинг!C17</f>
      </c>
      <c r="D22" s="15" t="e">
        <f>Мониторинг!AL17</f>
        <v>#VALUE!</v>
      </c>
    </row>
    <row r="23" spans="2:4" ht="15" hidden="1">
      <c r="B23" s="23"/>
      <c r="C23" s="28"/>
      <c r="D23" s="24"/>
    </row>
    <row r="24" spans="2:4" ht="15.75" thickBot="1">
      <c r="B24" s="17">
        <v>6</v>
      </c>
      <c r="C24" s="29">
        <f>Мониторинг!C18</f>
      </c>
      <c r="D24" s="18" t="e">
        <f>Мониторинг!AL18</f>
        <v>#VALUE!</v>
      </c>
    </row>
    <row r="25" ht="15.75" thickTop="1"/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2011-05-09T13:13:48Z</dcterms:modified>
  <cp:category/>
  <cp:version/>
  <cp:contentType/>
  <cp:contentStatus/>
</cp:coreProperties>
</file>